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2"/>
  </bookViews>
  <sheets>
    <sheet name="资产负债表2024-期初重塑" sheetId="1" r:id="rId1"/>
    <sheet name="利润表2024-期初重塑" sheetId="2" r:id="rId2"/>
    <sheet name="所有者权益变动表2024-期初重塑" sheetId="3" r:id="rId3"/>
  </sheets>
  <definedNames>
    <definedName name="_xlnm.Print_Area" localSheetId="0">'资产负债表2024-期初重塑'!$A$1:$H$37</definedName>
    <definedName name="_xlnm.Print_Area" localSheetId="2">'所有者权益变动表2024-期初重塑'!$A$3:$N$71</definedName>
    <definedName name="_xlnm.Print_Titles" localSheetId="2">'所有者权益变动表2024-期初重塑'!$3:$3</definedName>
  </definedNames>
  <calcPr calcId="144525"/>
</workbook>
</file>

<file path=xl/sharedStrings.xml><?xml version="1.0" encoding="utf-8"?>
<sst xmlns="http://schemas.openxmlformats.org/spreadsheetml/2006/main" count="248">
  <si>
    <t>江  西  省  农  村  信  用  社  资  产  负  债  表</t>
  </si>
  <si>
    <t>编制单位：江西泰和农村商业银行股份有限公司        报表类型：单币种人民币报表      年报：2024年01月-2024年12月</t>
  </si>
  <si>
    <r>
      <rPr>
        <sz val="10.5"/>
        <rFont val="楷体_GB2312"/>
        <charset val="134"/>
      </rPr>
      <t>单位：元</t>
    </r>
    <r>
      <rPr>
        <sz val="10.5"/>
        <rFont val="Times New Roman"/>
        <charset val="134"/>
      </rPr>
      <t xml:space="preserve">      </t>
    </r>
    <r>
      <rPr>
        <sz val="10.5"/>
        <rFont val="楷体_GB2312"/>
        <charset val="134"/>
      </rPr>
      <t>币种：人民币</t>
    </r>
    <r>
      <rPr>
        <sz val="10.5"/>
        <rFont val="Times New Roman"/>
        <charset val="134"/>
      </rPr>
      <t>(CNY)</t>
    </r>
  </si>
  <si>
    <t>项      目</t>
  </si>
  <si>
    <t>行次</t>
  </si>
  <si>
    <r>
      <rPr>
        <b/>
        <sz val="10.5"/>
        <rFont val="楷体_GB2312"/>
        <charset val="134"/>
      </rPr>
      <t>年初余额</t>
    </r>
  </si>
  <si>
    <r>
      <rPr>
        <b/>
        <sz val="10.5"/>
        <rFont val="楷体_GB2312"/>
        <charset val="134"/>
      </rPr>
      <t>年末余额</t>
    </r>
  </si>
  <si>
    <t>资  产：</t>
  </si>
  <si>
    <t>负  债：</t>
  </si>
  <si>
    <t>现金及存放中央银行款项</t>
  </si>
  <si>
    <t>向中央银行借款</t>
  </si>
  <si>
    <t>存放联行款项</t>
  </si>
  <si>
    <t>联行存放款项</t>
  </si>
  <si>
    <t>存放同业款项</t>
  </si>
  <si>
    <t>同业及其他金融机构存放款项</t>
  </si>
  <si>
    <t>贵金属</t>
  </si>
  <si>
    <t>拆入资金</t>
  </si>
  <si>
    <t>拆出资金</t>
  </si>
  <si>
    <t>交易性金融负债</t>
  </si>
  <si>
    <t>衍生金融资产</t>
  </si>
  <si>
    <t>衍生金融负债</t>
  </si>
  <si>
    <t>买入返售金融资产</t>
  </si>
  <si>
    <t>卖出回购金融资产款</t>
  </si>
  <si>
    <t>发放贷款和垫款</t>
  </si>
  <si>
    <t>吸收存款</t>
  </si>
  <si>
    <t>金融投资：</t>
  </si>
  <si>
    <t>应付职工薪酬</t>
  </si>
  <si>
    <t>　交易性金融资产</t>
  </si>
  <si>
    <t>应交税费</t>
  </si>
  <si>
    <t>　债权投资</t>
  </si>
  <si>
    <t>租赁负债</t>
  </si>
  <si>
    <t>　其他债权投资</t>
  </si>
  <si>
    <t>预计负债</t>
  </si>
  <si>
    <t>　其他权益工具投资</t>
  </si>
  <si>
    <t>应付债券</t>
  </si>
  <si>
    <t>长期股权投资</t>
  </si>
  <si>
    <t>递延所得税负债</t>
  </si>
  <si>
    <t>投资性房地产</t>
  </si>
  <si>
    <t>其他负债</t>
  </si>
  <si>
    <t>固定资产</t>
  </si>
  <si>
    <t>负债总计</t>
  </si>
  <si>
    <t>在建工程</t>
  </si>
  <si>
    <t>所有者权益：</t>
  </si>
  <si>
    <t>使用权资产</t>
  </si>
  <si>
    <t>实收资本（股本）</t>
  </si>
  <si>
    <t>无形资产</t>
  </si>
  <si>
    <t>其中：法人股本</t>
  </si>
  <si>
    <t>递延所得税资产</t>
  </si>
  <si>
    <t>　　　自然人股本</t>
  </si>
  <si>
    <t>其他资产</t>
  </si>
  <si>
    <t>其他权益工具</t>
  </si>
  <si>
    <t>资本公积</t>
  </si>
  <si>
    <t>减：库存股</t>
  </si>
  <si>
    <t>其他综合收益</t>
  </si>
  <si>
    <t>盈余公积</t>
  </si>
  <si>
    <t>一般风险准备</t>
  </si>
  <si>
    <t>未分配利润</t>
  </si>
  <si>
    <t>归属于母公司所有者权益合计</t>
  </si>
  <si>
    <t>少数股东权益</t>
  </si>
  <si>
    <t>所有者权益合计</t>
  </si>
  <si>
    <t>资产总计</t>
  </si>
  <si>
    <t>负债及所有者权益总计</t>
  </si>
  <si>
    <t>单位负责人              会计机构负责人</t>
  </si>
  <si>
    <r>
      <rPr>
        <sz val="10.5"/>
        <rFont val="楷体_GB2312"/>
        <charset val="134"/>
      </rPr>
      <t>复核人　</t>
    </r>
    <r>
      <rPr>
        <sz val="10.5"/>
        <rFont val="Times New Roman"/>
        <charset val="134"/>
      </rPr>
      <t xml:space="preserve">             </t>
    </r>
    <r>
      <rPr>
        <sz val="10.5"/>
        <rFont val="楷体_GB2312"/>
        <charset val="134"/>
      </rPr>
      <t>　　　</t>
    </r>
    <r>
      <rPr>
        <sz val="10.5"/>
        <rFont val="Times New Roman"/>
        <charset val="134"/>
      </rPr>
      <t xml:space="preserve">        </t>
    </r>
    <r>
      <rPr>
        <sz val="10.5"/>
        <rFont val="楷体_GB2312"/>
        <charset val="134"/>
      </rPr>
      <t>　　　制表人</t>
    </r>
  </si>
  <si>
    <t>江  西  省  农  村  信  用  社  利  润  表</t>
  </si>
  <si>
    <t>编制单位：江西泰和农村商业银行股份有限公司</t>
  </si>
  <si>
    <r>
      <rPr>
        <sz val="10.5"/>
        <rFont val="楷体_GB2312"/>
        <charset val="134"/>
      </rPr>
      <t>报表类型：单币种人民币报表</t>
    </r>
    <r>
      <rPr>
        <sz val="10.5"/>
        <rFont val="Times New Roman"/>
        <charset val="134"/>
      </rPr>
      <t xml:space="preserve">      </t>
    </r>
    <r>
      <rPr>
        <sz val="10.5"/>
        <rFont val="楷体_GB2312"/>
        <charset val="134"/>
      </rPr>
      <t>年报：</t>
    </r>
    <r>
      <rPr>
        <sz val="10.5"/>
        <rFont val="Times New Roman"/>
        <charset val="134"/>
      </rPr>
      <t>2024</t>
    </r>
    <r>
      <rPr>
        <sz val="10.5"/>
        <rFont val="楷体_GB2312"/>
        <charset val="134"/>
      </rPr>
      <t>年</t>
    </r>
    <r>
      <rPr>
        <sz val="10.5"/>
        <rFont val="Times New Roman"/>
        <charset val="134"/>
      </rPr>
      <t>01</t>
    </r>
    <r>
      <rPr>
        <sz val="10.5"/>
        <rFont val="楷体_GB2312"/>
        <charset val="134"/>
      </rPr>
      <t>月</t>
    </r>
    <r>
      <rPr>
        <sz val="10.5"/>
        <rFont val="Times New Roman"/>
        <charset val="134"/>
      </rPr>
      <t>-2024</t>
    </r>
    <r>
      <rPr>
        <sz val="10.5"/>
        <rFont val="楷体_GB2312"/>
        <charset val="134"/>
      </rPr>
      <t>年</t>
    </r>
    <r>
      <rPr>
        <sz val="10.5"/>
        <rFont val="Times New Roman"/>
        <charset val="134"/>
      </rPr>
      <t>12</t>
    </r>
    <r>
      <rPr>
        <sz val="10.5"/>
        <rFont val="楷体_GB2312"/>
        <charset val="134"/>
      </rPr>
      <t>月</t>
    </r>
  </si>
  <si>
    <t>单位：元      币种：人民币(CNY)</t>
  </si>
  <si>
    <t>项目名称</t>
  </si>
  <si>
    <r>
      <rPr>
        <b/>
        <sz val="10"/>
        <rFont val="楷体_GB2312"/>
        <charset val="134"/>
      </rPr>
      <t>上年同期数</t>
    </r>
  </si>
  <si>
    <r>
      <rPr>
        <b/>
        <sz val="10.5"/>
        <rFont val="楷体_GB2312"/>
        <charset val="134"/>
      </rPr>
      <t>本年累计数</t>
    </r>
  </si>
  <si>
    <t>一、营业收入</t>
  </si>
  <si>
    <t>1</t>
  </si>
  <si>
    <t>五、净利润（亏损以“-”号填列）</t>
  </si>
  <si>
    <t>28</t>
  </si>
  <si>
    <t>（一）利息净收入</t>
  </si>
  <si>
    <t>2</t>
  </si>
  <si>
    <t>（一）按经营持续性分类：</t>
  </si>
  <si>
    <t>29</t>
  </si>
  <si>
    <t>利息收入</t>
  </si>
  <si>
    <t>3</t>
  </si>
  <si>
    <t>1.持续经营净利润（净亏损以“-”号填列）</t>
  </si>
  <si>
    <t>30</t>
  </si>
  <si>
    <t>利息支出</t>
  </si>
  <si>
    <t>4</t>
  </si>
  <si>
    <t>2.终止经营净利润（净亏损以“-”号填列）</t>
  </si>
  <si>
    <t>31</t>
  </si>
  <si>
    <t>（二）手续费及佣金净收入</t>
  </si>
  <si>
    <t>5</t>
  </si>
  <si>
    <t>（二）按所有权归属分类：</t>
  </si>
  <si>
    <t>32</t>
  </si>
  <si>
    <t>手续费及佣金收入</t>
  </si>
  <si>
    <t>6</t>
  </si>
  <si>
    <t>1.归属于母公司所有者的净利润（净亏损以“-”号填列）</t>
  </si>
  <si>
    <t>33</t>
  </si>
  <si>
    <t>手续费及佣金支出</t>
  </si>
  <si>
    <t>7</t>
  </si>
  <si>
    <t>2.少数股东损益（净亏损以“-”号填列）</t>
  </si>
  <si>
    <t>34</t>
  </si>
  <si>
    <t>（三）投资收益（损失以“-”号填列）</t>
  </si>
  <si>
    <t>8</t>
  </si>
  <si>
    <t>六、其他综合收益的税后净额</t>
  </si>
  <si>
    <t>35</t>
  </si>
  <si>
    <t>其中：对联营企业和合营企业的投资收益</t>
  </si>
  <si>
    <t>9</t>
  </si>
  <si>
    <t>归属母公司所有者的其他综合收益的税后净额</t>
  </si>
  <si>
    <t>36</t>
  </si>
  <si>
    <t>以摊余成本计量的金融资产终止确认产生的收益（损失以“-”号填列）</t>
  </si>
  <si>
    <t>10</t>
  </si>
  <si>
    <t>（一）不能重分类进损益的其他综合收益</t>
  </si>
  <si>
    <t>37</t>
  </si>
  <si>
    <t>（四）净敞口套期收益（损失以“-”号填列）</t>
  </si>
  <si>
    <t>11</t>
  </si>
  <si>
    <t>1. 重新计量设定受益计划变动额</t>
  </si>
  <si>
    <t>38</t>
  </si>
  <si>
    <t>（五）其他收益</t>
  </si>
  <si>
    <t>12</t>
  </si>
  <si>
    <t>2. 权益法下不能转损益的其他综合收益</t>
  </si>
  <si>
    <t>39</t>
  </si>
  <si>
    <t>（六）公允价值变动收益（损失以“-”号填列）</t>
  </si>
  <si>
    <t>13</t>
  </si>
  <si>
    <t>3. 其他权益工具投资公允价值变动</t>
  </si>
  <si>
    <t>40</t>
  </si>
  <si>
    <t>（七）汇兑收益（损失以“-”号填列）</t>
  </si>
  <si>
    <t>14</t>
  </si>
  <si>
    <t>4. 企业自身信用风险公允价值变动</t>
  </si>
  <si>
    <t>41</t>
  </si>
  <si>
    <t>（八）其他业务收入</t>
  </si>
  <si>
    <t>15</t>
  </si>
  <si>
    <t>（二）将重分类进损益的其他综合收益</t>
  </si>
  <si>
    <t>42</t>
  </si>
  <si>
    <t>（九）资产处置收益（损失以“-”号填列）</t>
  </si>
  <si>
    <t>16</t>
  </si>
  <si>
    <t>1. 权益法下可转损益的其他综合收益</t>
  </si>
  <si>
    <t>43</t>
  </si>
  <si>
    <t>二、营业支出</t>
  </si>
  <si>
    <t>17</t>
  </si>
  <si>
    <t>2. 其他债权投资公允价值变动</t>
  </si>
  <si>
    <t>44</t>
  </si>
  <si>
    <t>（一）税金及附加</t>
  </si>
  <si>
    <t>18</t>
  </si>
  <si>
    <t>3. 金融资产重分类计入其他综合收益的金额</t>
  </si>
  <si>
    <t>45</t>
  </si>
  <si>
    <t>（二）业务及管理费</t>
  </si>
  <si>
    <t>19</t>
  </si>
  <si>
    <t>4. 其他债权投资信用损失准备</t>
  </si>
  <si>
    <t>46</t>
  </si>
  <si>
    <t>（三）信用减值损失</t>
  </si>
  <si>
    <t>20</t>
  </si>
  <si>
    <t>5. 现金流量套期储备</t>
  </si>
  <si>
    <t>47</t>
  </si>
  <si>
    <t>（四）其他资产减值损失</t>
  </si>
  <si>
    <t>21</t>
  </si>
  <si>
    <t>6. 外币财务报表折算差额</t>
  </si>
  <si>
    <t>48</t>
  </si>
  <si>
    <t>（五）其他业务成本</t>
  </si>
  <si>
    <t>22</t>
  </si>
  <si>
    <t>归属于少数股东的其他综合收益的税后净额</t>
  </si>
  <si>
    <t>49</t>
  </si>
  <si>
    <t>三、营业利润（亏损以“-”号填列）</t>
  </si>
  <si>
    <t>23</t>
  </si>
  <si>
    <t>七、综合收益总额</t>
  </si>
  <si>
    <t>50</t>
  </si>
  <si>
    <t>加：营业外收入</t>
  </si>
  <si>
    <t>24</t>
  </si>
  <si>
    <t>归属于母公司所有者的综合收益总额</t>
  </si>
  <si>
    <t>51</t>
  </si>
  <si>
    <t>减：营业外支出</t>
  </si>
  <si>
    <t>25</t>
  </si>
  <si>
    <t>归属于少数股东的综合收益总额</t>
  </si>
  <si>
    <t>52</t>
  </si>
  <si>
    <t>四、利润总额（亏损以“-”号填列）</t>
  </si>
  <si>
    <t>26</t>
  </si>
  <si>
    <t>八、每股收益：</t>
  </si>
  <si>
    <t>53</t>
  </si>
  <si>
    <t>减：所得税费用</t>
  </si>
  <si>
    <t>27</t>
  </si>
  <si>
    <t>（一）基本每股收益</t>
  </si>
  <si>
    <t>54</t>
  </si>
  <si>
    <t>（二）稀释每股收益</t>
  </si>
  <si>
    <t>55</t>
  </si>
  <si>
    <t>单位负责人                                 会计机构负责人</t>
  </si>
  <si>
    <t>所有者权益变动表</t>
  </si>
  <si>
    <r>
      <rPr>
        <sz val="9"/>
        <color rgb="FF000000"/>
        <rFont val="Times New Roman"/>
        <charset val="134"/>
      </rPr>
      <t>2024</t>
    </r>
    <r>
      <rPr>
        <sz val="9"/>
        <color rgb="FF000000"/>
        <rFont val="楷体_GB2312"/>
        <charset val="134"/>
      </rPr>
      <t>年度</t>
    </r>
  </si>
  <si>
    <r>
      <rPr>
        <sz val="9"/>
        <color indexed="8"/>
        <rFont val="楷体_GB2312"/>
        <charset val="134"/>
      </rPr>
      <t>金额单位：元</t>
    </r>
  </si>
  <si>
    <t>项目</t>
  </si>
  <si>
    <r>
      <rPr>
        <sz val="9"/>
        <color indexed="8"/>
        <rFont val="楷体_GB2312"/>
        <charset val="134"/>
      </rPr>
      <t>本年金额</t>
    </r>
  </si>
  <si>
    <t/>
  </si>
  <si>
    <r>
      <rPr>
        <sz val="9"/>
        <color indexed="8"/>
        <rFont val="楷体_GB2312"/>
        <charset val="134"/>
      </rPr>
      <t>归属于母公司所有者权益</t>
    </r>
  </si>
  <si>
    <r>
      <rPr>
        <sz val="9"/>
        <color indexed="8"/>
        <rFont val="楷体_GB2312"/>
        <charset val="134"/>
      </rPr>
      <t>少数股东权益</t>
    </r>
  </si>
  <si>
    <r>
      <rPr>
        <sz val="9"/>
        <color indexed="8"/>
        <rFont val="楷体_GB2312"/>
        <charset val="134"/>
      </rPr>
      <t>所有者权益合计</t>
    </r>
  </si>
  <si>
    <r>
      <rPr>
        <sz val="9"/>
        <color indexed="8"/>
        <rFont val="楷体_GB2312"/>
        <charset val="134"/>
      </rPr>
      <t>实收资本</t>
    </r>
    <r>
      <rPr>
        <sz val="9"/>
        <color indexed="8"/>
        <rFont val="Times New Roman"/>
        <charset val="134"/>
      </rPr>
      <t xml:space="preserve">
(</t>
    </r>
    <r>
      <rPr>
        <sz val="9"/>
        <color indexed="8"/>
        <rFont val="楷体_GB2312"/>
        <charset val="134"/>
      </rPr>
      <t>或股本</t>
    </r>
    <r>
      <rPr>
        <sz val="9"/>
        <color indexed="8"/>
        <rFont val="Times New Roman"/>
        <charset val="134"/>
      </rPr>
      <t>)</t>
    </r>
  </si>
  <si>
    <r>
      <rPr>
        <sz val="9"/>
        <color indexed="8"/>
        <rFont val="楷体_GB2312"/>
        <charset val="134"/>
      </rPr>
      <t>其他权益工具</t>
    </r>
  </si>
  <si>
    <r>
      <rPr>
        <sz val="9"/>
        <color indexed="8"/>
        <rFont val="楷体_GB2312"/>
        <charset val="134"/>
      </rPr>
      <t>资本公积</t>
    </r>
  </si>
  <si>
    <r>
      <rPr>
        <sz val="9"/>
        <color indexed="8"/>
        <rFont val="楷体_GB2312"/>
        <charset val="134"/>
      </rPr>
      <t>减：库存股</t>
    </r>
  </si>
  <si>
    <r>
      <rPr>
        <sz val="9"/>
        <color indexed="8"/>
        <rFont val="楷体_GB2312"/>
        <charset val="134"/>
      </rPr>
      <t>其他综合收益</t>
    </r>
  </si>
  <si>
    <r>
      <rPr>
        <sz val="9"/>
        <color indexed="8"/>
        <rFont val="楷体_GB2312"/>
        <charset val="134"/>
      </rPr>
      <t>盈余公积</t>
    </r>
  </si>
  <si>
    <r>
      <rPr>
        <sz val="9"/>
        <color indexed="8"/>
        <rFont val="楷体_GB2312"/>
        <charset val="134"/>
      </rPr>
      <t>一般风险准备</t>
    </r>
  </si>
  <si>
    <r>
      <rPr>
        <sz val="9"/>
        <color indexed="8"/>
        <rFont val="楷体_GB2312"/>
        <charset val="134"/>
      </rPr>
      <t>未分配利润</t>
    </r>
  </si>
  <si>
    <r>
      <rPr>
        <sz val="9"/>
        <color indexed="8"/>
        <rFont val="楷体_GB2312"/>
        <charset val="134"/>
      </rPr>
      <t>优先股</t>
    </r>
  </si>
  <si>
    <r>
      <rPr>
        <sz val="10"/>
        <color indexed="8"/>
        <rFont val="楷体_GB2312"/>
        <charset val="134"/>
      </rPr>
      <t>永续债</t>
    </r>
  </si>
  <si>
    <r>
      <rPr>
        <sz val="10"/>
        <color indexed="8"/>
        <rFont val="楷体_GB2312"/>
        <charset val="134"/>
      </rPr>
      <t>其他</t>
    </r>
  </si>
  <si>
    <t>栏   次</t>
  </si>
  <si>
    <t>一、上年年末余额</t>
  </si>
  <si>
    <t>加：会计政策变更</t>
  </si>
  <si>
    <t xml:space="preserve">    前期差错更正</t>
  </si>
  <si>
    <t>二、本年年初余额</t>
  </si>
  <si>
    <t>三、本年增减变动金额（减少以“-”号填列）</t>
  </si>
  <si>
    <t>（一）综合收益总额</t>
  </si>
  <si>
    <t>（二）所有者投入和减少资本</t>
  </si>
  <si>
    <t>1．所有者投入的普通股</t>
  </si>
  <si>
    <t>2．其他权益工具持有者投入资本</t>
  </si>
  <si>
    <t>3．股份支付计入所有者权益的金额</t>
  </si>
  <si>
    <t>4．其他</t>
  </si>
  <si>
    <t xml:space="preserve">                本币金额</t>
  </si>
  <si>
    <t>文本</t>
  </si>
  <si>
    <t>（三）利润分配</t>
  </si>
  <si>
    <t>2023年未分配利润</t>
  </si>
  <si>
    <t>1．提取盈余公积</t>
  </si>
  <si>
    <t>────</t>
  </si>
  <si>
    <t>以前年度利得结转</t>
  </si>
  <si>
    <t>2．提取一般风险准备</t>
  </si>
  <si>
    <t>以前年度损失结转</t>
  </si>
  <si>
    <t>3．对所有者（或股东）的分配</t>
  </si>
  <si>
    <t>所得税汇算清缴损益调整结转</t>
  </si>
  <si>
    <t>4．对其他权益工具持有者的分配</t>
  </si>
  <si>
    <t>本年利润结转未分配利润</t>
  </si>
  <si>
    <t>5．其他</t>
  </si>
  <si>
    <t>提取专项准备</t>
  </si>
  <si>
    <t>（四）所有者权益内部结转</t>
  </si>
  <si>
    <t>提取法定盈余公积金</t>
  </si>
  <si>
    <t>1．资本公积转增资本（或股本）</t>
  </si>
  <si>
    <t>提取一般风险准备</t>
  </si>
  <si>
    <t>2．盈余公积转增资本（或股本）</t>
  </si>
  <si>
    <t>计提现金分红</t>
  </si>
  <si>
    <t>3．盈余公积弥补亏损</t>
  </si>
  <si>
    <t>计提转增及分配</t>
  </si>
  <si>
    <t>4．一般风险准备弥补亏损</t>
  </si>
  <si>
    <t>5．设定受益计划变动额结转留存收益</t>
  </si>
  <si>
    <t xml:space="preserve">6．其他综合收益结转留存收益 </t>
  </si>
  <si>
    <t>7．其他</t>
  </si>
  <si>
    <t>四、本年年末余额</t>
  </si>
  <si>
    <t>单位负责人</t>
  </si>
  <si>
    <t>会计机构负责人</t>
  </si>
  <si>
    <t>复核人</t>
  </si>
  <si>
    <t>制表人</t>
  </si>
  <si>
    <r>
      <rPr>
        <sz val="9"/>
        <color indexed="8"/>
        <rFont val="楷体_GB2312"/>
        <charset val="134"/>
      </rPr>
      <t>银行</t>
    </r>
    <r>
      <rPr>
        <sz val="9"/>
        <color indexed="8"/>
        <rFont val="Times New Roman"/>
        <charset val="134"/>
      </rPr>
      <t>04</t>
    </r>
    <r>
      <rPr>
        <sz val="9"/>
        <color indexed="8"/>
        <rFont val="楷体_GB2312"/>
        <charset val="134"/>
      </rPr>
      <t>表</t>
    </r>
  </si>
  <si>
    <r>
      <rPr>
        <sz val="9"/>
        <color indexed="8"/>
        <rFont val="楷体_GB2312"/>
        <charset val="134"/>
      </rPr>
      <t>上年金额</t>
    </r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</si>
</sst>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\-d"/>
    <numFmt numFmtId="177" formatCode="#,##0.00_ "/>
    <numFmt numFmtId="178" formatCode="0.00_ "/>
  </numFmts>
  <fonts count="59">
    <font>
      <sz val="11"/>
      <color theme="1"/>
      <name val="宋体"/>
      <charset val="134"/>
      <scheme val="minor"/>
    </font>
    <font>
      <sz val="10"/>
      <color rgb="FFFF0000"/>
      <name val="楷体_GB2312"/>
      <charset val="0"/>
    </font>
    <font>
      <b/>
      <sz val="22"/>
      <color indexed="8"/>
      <name val="楷体_GB2312"/>
      <charset val="0"/>
    </font>
    <font>
      <sz val="10"/>
      <color indexed="8"/>
      <name val="楷体_GB2312"/>
      <charset val="0"/>
    </font>
    <font>
      <b/>
      <sz val="10"/>
      <color indexed="8"/>
      <name val="楷体_GB2312"/>
      <charset val="0"/>
    </font>
    <font>
      <sz val="10"/>
      <color indexed="8"/>
      <name val="Times New Roman"/>
      <charset val="0"/>
    </font>
    <font>
      <sz val="10"/>
      <color rgb="FFFF0000"/>
      <name val="Times New Roman"/>
      <charset val="0"/>
    </font>
    <font>
      <b/>
      <sz val="22"/>
      <color indexed="8"/>
      <name val="楷体_GB2312"/>
      <charset val="134"/>
    </font>
    <font>
      <b/>
      <sz val="22"/>
      <color indexed="8"/>
      <name val="Times New Roman"/>
      <charset val="134"/>
    </font>
    <font>
      <sz val="9"/>
      <color indexed="8"/>
      <name val="楷体_GB2312"/>
      <charset val="134"/>
    </font>
    <font>
      <sz val="9"/>
      <color indexed="8"/>
      <name val="Times New Roman"/>
      <charset val="134"/>
    </font>
    <font>
      <sz val="10"/>
      <color indexed="8"/>
      <name val="Times New Roman"/>
      <charset val="134"/>
    </font>
    <font>
      <b/>
      <sz val="9"/>
      <color indexed="8"/>
      <name val="楷体_GB2312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10"/>
      <color indexed="8"/>
      <name val="楷体_GB2312"/>
      <charset val="134"/>
    </font>
    <font>
      <sz val="11"/>
      <color indexed="8"/>
      <name val="宋体"/>
      <charset val="134"/>
    </font>
    <font>
      <sz val="9"/>
      <color rgb="FF000000"/>
      <name val="Times New Roman"/>
      <charset val="134"/>
    </font>
    <font>
      <sz val="12"/>
      <name val="楷体_GB2312"/>
      <charset val="134"/>
    </font>
    <font>
      <sz val="10.5"/>
      <name val="楷体_GB2312"/>
      <charset val="134"/>
    </font>
    <font>
      <sz val="10"/>
      <name val="楷体_GB2312"/>
      <charset val="134"/>
    </font>
    <font>
      <sz val="10.5"/>
      <name val="Times New Roman"/>
      <charset val="0"/>
    </font>
    <font>
      <sz val="12"/>
      <name val="Times New Roman"/>
      <charset val="0"/>
    </font>
    <font>
      <b/>
      <sz val="24"/>
      <name val="楷体_GB2312"/>
      <charset val="134"/>
    </font>
    <font>
      <b/>
      <sz val="24"/>
      <name val="Times New Roman"/>
      <charset val="134"/>
    </font>
    <font>
      <sz val="10.5"/>
      <name val="Times New Roman"/>
      <charset val="134"/>
    </font>
    <font>
      <b/>
      <sz val="10.5"/>
      <name val="楷体_GB2312"/>
      <charset val="134"/>
    </font>
    <font>
      <b/>
      <sz val="10"/>
      <name val="Times New Roman"/>
      <charset val="134"/>
    </font>
    <font>
      <b/>
      <sz val="10.5"/>
      <name val="Times New Roman"/>
      <charset val="134"/>
    </font>
    <font>
      <sz val="10"/>
      <name val="微软雅黑"/>
      <charset val="0"/>
    </font>
    <font>
      <sz val="10"/>
      <name val="微软雅黑"/>
      <charset val="134"/>
    </font>
    <font>
      <sz val="10.5"/>
      <name val="微软雅黑"/>
      <charset val="134"/>
    </font>
    <font>
      <sz val="10"/>
      <name val="Times New Roman"/>
      <charset val="0"/>
    </font>
    <font>
      <sz val="10.5"/>
      <color indexed="22"/>
      <name val="楷体_GB2312"/>
      <charset val="134"/>
    </font>
    <font>
      <b/>
      <sz val="10.5"/>
      <name val="微软雅黑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rgb="FF000000"/>
      <name val="楷体_GB2312"/>
      <charset val="134"/>
    </font>
    <font>
      <b/>
      <sz val="10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52" fillId="23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5" borderId="16" applyNumberFormat="0" applyFont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14" borderId="15" applyNumberFormat="0" applyAlignment="0" applyProtection="0">
      <alignment vertical="center"/>
    </xf>
    <xf numFmtId="0" fontId="53" fillId="14" borderId="19" applyNumberFormat="0" applyAlignment="0" applyProtection="0">
      <alignment vertical="center"/>
    </xf>
    <xf numFmtId="0" fontId="37" fillId="5" borderId="13" applyNumberFormat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5" fillId="0" borderId="0"/>
    <xf numFmtId="0" fontId="45" fillId="27" borderId="0" applyNumberFormat="0" applyBorder="0" applyAlignment="0" applyProtection="0">
      <alignment vertical="center"/>
    </xf>
    <xf numFmtId="0" fontId="44" fillId="0" borderId="0">
      <alignment vertical="center"/>
    </xf>
    <xf numFmtId="0" fontId="45" fillId="1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0" borderId="0">
      <alignment vertical="center"/>
    </xf>
    <xf numFmtId="0" fontId="54" fillId="0" borderId="0"/>
  </cellStyleXfs>
  <cellXfs count="12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/>
    <xf numFmtId="177" fontId="3" fillId="0" borderId="0" xfId="0" applyNumberFormat="1" applyFont="1" applyFill="1" applyAlignment="1"/>
    <xf numFmtId="0" fontId="3" fillId="0" borderId="0" xfId="0" applyFont="1" applyFill="1" applyAlignment="1"/>
    <xf numFmtId="0" fontId="5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43" fontId="13" fillId="0" borderId="4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left" vertical="center"/>
    </xf>
    <xf numFmtId="43" fontId="14" fillId="0" borderId="4" xfId="0" applyNumberFormat="1" applyFont="1" applyFill="1" applyBorder="1" applyAlignment="1">
      <alignment horizontal="right" vertical="center"/>
    </xf>
    <xf numFmtId="176" fontId="12" fillId="0" borderId="3" xfId="0" applyNumberFormat="1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/>
    </xf>
    <xf numFmtId="43" fontId="14" fillId="0" borderId="4" xfId="0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center" vertical="center"/>
    </xf>
    <xf numFmtId="43" fontId="13" fillId="0" borderId="6" xfId="0" applyNumberFormat="1" applyFont="1" applyFill="1" applyBorder="1" applyAlignment="1">
      <alignment horizontal="right" vertical="center"/>
    </xf>
    <xf numFmtId="0" fontId="16" fillId="0" borderId="0" xfId="52" applyFont="1" applyFill="1" applyAlignment="1">
      <alignment vertical="center"/>
    </xf>
    <xf numFmtId="43" fontId="13" fillId="0" borderId="0" xfId="0" applyNumberFormat="1" applyFont="1" applyFill="1" applyAlignment="1">
      <alignment horizontal="right" vertical="center"/>
    </xf>
    <xf numFmtId="0" fontId="16" fillId="0" borderId="0" xfId="52" applyFont="1" applyFill="1" applyAlignment="1">
      <alignment horizontal="right" vertical="center"/>
    </xf>
    <xf numFmtId="176" fontId="9" fillId="0" borderId="3" xfId="0" applyNumberFormat="1" applyFont="1" applyFill="1" applyBorder="1" applyAlignment="1">
      <alignment horizontal="left" vertical="center"/>
    </xf>
    <xf numFmtId="43" fontId="5" fillId="0" borderId="0" xfId="0" applyNumberFormat="1" applyFont="1" applyFill="1" applyAlignment="1"/>
    <xf numFmtId="43" fontId="6" fillId="0" borderId="0" xfId="0" applyNumberFormat="1" applyFont="1" applyFill="1" applyAlignment="1"/>
    <xf numFmtId="0" fontId="1" fillId="0" borderId="0" xfId="0" applyFont="1" applyFill="1" applyAlignment="1">
      <alignment vertical="center"/>
    </xf>
    <xf numFmtId="0" fontId="7" fillId="0" borderId="0" xfId="0" applyFont="1" applyFill="1" applyAlignment="1"/>
    <xf numFmtId="0" fontId="7" fillId="0" borderId="0" xfId="0" applyFont="1" applyFill="1" applyAlignment="1">
      <alignment vertical="center"/>
    </xf>
    <xf numFmtId="0" fontId="17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vertical="center"/>
    </xf>
    <xf numFmtId="43" fontId="13" fillId="0" borderId="8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43" fontId="3" fillId="0" borderId="9" xfId="0" applyNumberFormat="1" applyFont="1" applyFill="1" applyBorder="1" applyAlignment="1">
      <alignment vertical="center"/>
    </xf>
    <xf numFmtId="43" fontId="13" fillId="0" borderId="1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16" fillId="0" borderId="0" xfId="52" applyFont="1" applyFill="1" applyAlignment="1">
      <alignment horizontal="center" vertical="center"/>
    </xf>
    <xf numFmtId="0" fontId="3" fillId="0" borderId="0" xfId="0" applyFont="1" applyFill="1" applyBorder="1" applyAlignment="1"/>
    <xf numFmtId="43" fontId="3" fillId="0" borderId="0" xfId="0" applyNumberFormat="1" applyFont="1" applyFill="1" applyAlignment="1"/>
    <xf numFmtId="0" fontId="4" fillId="0" borderId="0" xfId="0" applyFont="1" applyFill="1" applyBorder="1" applyAlignment="1"/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vertical="center"/>
    </xf>
    <xf numFmtId="4" fontId="21" fillId="0" borderId="0" xfId="0" applyNumberFormat="1" applyFont="1" applyFill="1" applyBorder="1" applyAlignment="1"/>
    <xf numFmtId="4" fontId="22" fillId="0" borderId="0" xfId="0" applyNumberFormat="1" applyFont="1" applyFill="1" applyBorder="1" applyAlignment="1"/>
    <xf numFmtId="4" fontId="22" fillId="0" borderId="0" xfId="0" applyNumberFormat="1" applyFont="1" applyFill="1" applyBorder="1" applyAlignment="1">
      <alignment horizontal="left"/>
    </xf>
    <xf numFmtId="0" fontId="23" fillId="2" borderId="0" xfId="51" applyFont="1" applyFill="1" applyBorder="1" applyAlignment="1">
      <alignment horizontal="center" vertical="center"/>
    </xf>
    <xf numFmtId="0" fontId="24" fillId="2" borderId="0" xfId="51" applyFont="1" applyFill="1" applyBorder="1" applyAlignment="1">
      <alignment horizontal="center" vertical="center"/>
    </xf>
    <xf numFmtId="0" fontId="19" fillId="2" borderId="11" xfId="47" applyFont="1" applyFill="1" applyBorder="1" applyAlignment="1">
      <alignment vertical="center"/>
    </xf>
    <xf numFmtId="0" fontId="19" fillId="2" borderId="11" xfId="47" applyFont="1" applyFill="1" applyBorder="1" applyAlignment="1">
      <alignment horizontal="left" vertical="center"/>
    </xf>
    <xf numFmtId="0" fontId="25" fillId="2" borderId="11" xfId="47" applyFont="1" applyFill="1" applyBorder="1" applyAlignment="1">
      <alignment horizontal="left" vertical="center"/>
    </xf>
    <xf numFmtId="0" fontId="25" fillId="2" borderId="11" xfId="47" applyFont="1" applyFill="1" applyBorder="1" applyAlignment="1">
      <alignment horizontal="center" vertical="center"/>
    </xf>
    <xf numFmtId="0" fontId="19" fillId="2" borderId="11" xfId="47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right" vertical="center"/>
    </xf>
    <xf numFmtId="0" fontId="25" fillId="2" borderId="11" xfId="0" applyFont="1" applyFill="1" applyBorder="1" applyAlignment="1">
      <alignment horizontal="right" vertical="center"/>
    </xf>
    <xf numFmtId="178" fontId="26" fillId="0" borderId="9" xfId="51" applyNumberFormat="1" applyFont="1" applyFill="1" applyBorder="1" applyAlignment="1">
      <alignment horizontal="center" vertical="center" wrapText="1"/>
    </xf>
    <xf numFmtId="178" fontId="27" fillId="0" borderId="9" xfId="51" applyNumberFormat="1" applyFont="1" applyFill="1" applyBorder="1" applyAlignment="1">
      <alignment horizontal="center" vertical="center" wrapText="1"/>
    </xf>
    <xf numFmtId="178" fontId="28" fillId="0" borderId="9" xfId="51" applyNumberFormat="1" applyFont="1" applyFill="1" applyBorder="1" applyAlignment="1">
      <alignment horizontal="center" vertical="center" wrapText="1"/>
    </xf>
    <xf numFmtId="178" fontId="19" fillId="0" borderId="9" xfId="51" applyNumberFormat="1" applyFont="1" applyFill="1" applyBorder="1" applyAlignment="1">
      <alignment horizontal="left" vertical="center" wrapText="1"/>
    </xf>
    <xf numFmtId="49" fontId="19" fillId="0" borderId="9" xfId="47" applyNumberFormat="1" applyFont="1" applyFill="1" applyBorder="1" applyAlignment="1">
      <alignment horizontal="center" vertical="center" wrapText="1"/>
    </xf>
    <xf numFmtId="4" fontId="21" fillId="0" borderId="9" xfId="0" applyNumberFormat="1" applyFont="1" applyFill="1" applyBorder="1" applyAlignment="1">
      <alignment horizontal="right" vertical="center" wrapText="1"/>
    </xf>
    <xf numFmtId="0" fontId="19" fillId="0" borderId="9" xfId="51" applyFont="1" applyFill="1" applyBorder="1" applyAlignment="1">
      <alignment horizontal="left" vertical="center" wrapText="1"/>
    </xf>
    <xf numFmtId="0" fontId="19" fillId="0" borderId="9" xfId="45" applyFont="1" applyFill="1" applyBorder="1" applyAlignment="1">
      <alignment vertical="center" wrapText="1"/>
    </xf>
    <xf numFmtId="178" fontId="19" fillId="0" borderId="9" xfId="51" applyNumberFormat="1" applyFont="1" applyFill="1" applyBorder="1" applyAlignment="1">
      <alignment horizontal="left" vertical="center"/>
    </xf>
    <xf numFmtId="0" fontId="19" fillId="0" borderId="9" xfId="45" applyFont="1" applyFill="1" applyBorder="1" applyAlignment="1">
      <alignment vertical="center"/>
    </xf>
    <xf numFmtId="0" fontId="19" fillId="0" borderId="9" xfId="0" applyFont="1" applyFill="1" applyBorder="1" applyAlignment="1"/>
    <xf numFmtId="0" fontId="19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right" vertical="center"/>
    </xf>
    <xf numFmtId="0" fontId="19" fillId="0" borderId="0" xfId="45" applyFont="1" applyFill="1" applyBorder="1" applyAlignment="1">
      <alignment horizontal="left" vertical="center"/>
    </xf>
    <xf numFmtId="0" fontId="21" fillId="0" borderId="0" xfId="45" applyFont="1" applyFill="1" applyBorder="1" applyAlignment="1">
      <alignment horizontal="left" vertical="center"/>
    </xf>
    <xf numFmtId="0" fontId="29" fillId="0" borderId="0" xfId="0" applyFont="1" applyFill="1" applyBorder="1" applyAlignment="1"/>
    <xf numFmtId="0" fontId="30" fillId="0" borderId="0" xfId="0" applyFont="1" applyFill="1" applyBorder="1" applyAlignment="1"/>
    <xf numFmtId="0" fontId="30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/>
    </xf>
    <xf numFmtId="0" fontId="31" fillId="0" borderId="0" xfId="0" applyFont="1" applyFill="1" applyBorder="1" applyAlignment="1"/>
    <xf numFmtId="0" fontId="32" fillId="0" borderId="0" xfId="0" applyFont="1" applyFill="1" applyBorder="1" applyAlignment="1"/>
    <xf numFmtId="0" fontId="23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left" vertical="center"/>
    </xf>
    <xf numFmtId="0" fontId="25" fillId="2" borderId="11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vertical="center" wrapText="1"/>
    </xf>
    <xf numFmtId="0" fontId="33" fillId="0" borderId="12" xfId="0" applyFont="1" applyFill="1" applyBorder="1" applyAlignment="1">
      <alignment vertical="center" wrapText="1"/>
    </xf>
    <xf numFmtId="4" fontId="21" fillId="0" borderId="12" xfId="0" applyNumberFormat="1" applyFont="1" applyFill="1" applyBorder="1" applyAlignment="1">
      <alignment horizontal="right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vertical="center"/>
    </xf>
    <xf numFmtId="4" fontId="21" fillId="0" borderId="0" xfId="0" applyNumberFormat="1" applyFont="1" applyFill="1" applyBorder="1" applyAlignment="1">
      <alignment horizontal="right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/>
    </xf>
    <xf numFmtId="4" fontId="21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horizontal="justify" vertical="center"/>
    </xf>
    <xf numFmtId="0" fontId="34" fillId="0" borderId="0" xfId="0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新财务会计报表取数报表2010.07.07" xfId="45"/>
    <cellStyle name="60% - 强调文字颜色 5" xfId="46" builtinId="48"/>
    <cellStyle name="常规_1 2006年度金融企业财务决算报表(银行类)_报表模板" xfId="47"/>
    <cellStyle name="强调文字颜色 6" xfId="48" builtinId="49"/>
    <cellStyle name="40% - 强调文字颜色 6" xfId="49" builtinId="51"/>
    <cellStyle name="60% - 强调文字颜色 6" xfId="50" builtinId="52"/>
    <cellStyle name="常规_1 2006年度金融企业财务决算报表(银行类)" xfId="51"/>
    <cellStyle name="常规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5" tint="0.4"/>
    <pageSetUpPr fitToPage="1"/>
  </sheetPr>
  <dimension ref="A1:H101"/>
  <sheetViews>
    <sheetView view="pageBreakPreview" zoomScale="80" zoomScaleNormal="70" zoomScaleSheetLayoutView="80" workbookViewId="0">
      <selection activeCell="G15" sqref="G15"/>
    </sheetView>
  </sheetViews>
  <sheetFormatPr defaultColWidth="9" defaultRowHeight="17.25" outlineLevelCol="7"/>
  <cols>
    <col min="1" max="1" width="30.775" style="102" customWidth="1"/>
    <col min="2" max="2" width="8.775" style="102" customWidth="1"/>
    <col min="3" max="4" width="22.775" style="103" customWidth="1"/>
    <col min="5" max="5" width="30.775" style="102" customWidth="1"/>
    <col min="6" max="6" width="8.775" style="102" customWidth="1"/>
    <col min="7" max="8" width="22.775" style="103" customWidth="1"/>
    <col min="9" max="16384" width="9" style="96"/>
  </cols>
  <sheetData>
    <row r="1" s="96" customFormat="1" ht="28" customHeight="1" spans="1:8">
      <c r="A1" s="104" t="s">
        <v>0</v>
      </c>
      <c r="B1" s="104"/>
      <c r="C1" s="105"/>
      <c r="D1" s="105"/>
      <c r="E1" s="104"/>
      <c r="F1" s="104"/>
      <c r="G1" s="105"/>
      <c r="H1" s="105"/>
    </row>
    <row r="2" s="96" customFormat="1" ht="28" customHeight="1" spans="1:8">
      <c r="A2" s="104"/>
      <c r="B2" s="104"/>
      <c r="C2" s="105"/>
      <c r="D2" s="105"/>
      <c r="E2" s="104"/>
      <c r="F2" s="104"/>
      <c r="G2" s="105"/>
      <c r="H2" s="105"/>
    </row>
    <row r="3" s="97" customFormat="1" ht="18" customHeight="1" spans="1:8">
      <c r="A3" s="106" t="s">
        <v>1</v>
      </c>
      <c r="B3" s="106"/>
      <c r="C3" s="107"/>
      <c r="D3" s="107"/>
      <c r="E3" s="106"/>
      <c r="F3" s="106"/>
      <c r="G3" s="77" t="s">
        <v>2</v>
      </c>
      <c r="H3" s="77"/>
    </row>
    <row r="4" s="98" customFormat="1" ht="18" customHeight="1" spans="1:8">
      <c r="A4" s="108" t="s">
        <v>3</v>
      </c>
      <c r="B4" s="108" t="s">
        <v>4</v>
      </c>
      <c r="C4" s="109" t="s">
        <v>5</v>
      </c>
      <c r="D4" s="109" t="s">
        <v>6</v>
      </c>
      <c r="E4" s="108" t="s">
        <v>3</v>
      </c>
      <c r="F4" s="108" t="s">
        <v>4</v>
      </c>
      <c r="G4" s="109" t="s">
        <v>5</v>
      </c>
      <c r="H4" s="109" t="s">
        <v>6</v>
      </c>
    </row>
    <row r="5" s="99" customFormat="1" ht="18" customHeight="1" spans="1:8">
      <c r="A5" s="110" t="s">
        <v>7</v>
      </c>
      <c r="B5" s="111"/>
      <c r="C5" s="112"/>
      <c r="D5" s="112"/>
      <c r="E5" s="110" t="s">
        <v>8</v>
      </c>
      <c r="F5" s="113"/>
      <c r="G5" s="112"/>
      <c r="H5" s="112"/>
    </row>
    <row r="6" s="99" customFormat="1" ht="18" customHeight="1" spans="1:8">
      <c r="A6" s="114" t="s">
        <v>9</v>
      </c>
      <c r="B6" s="113">
        <v>1</v>
      </c>
      <c r="C6" s="112">
        <v>895555230.25</v>
      </c>
      <c r="D6" s="112">
        <v>893391774.92</v>
      </c>
      <c r="E6" s="114" t="s">
        <v>10</v>
      </c>
      <c r="F6" s="113">
        <v>23</v>
      </c>
      <c r="G6" s="112">
        <v>1012000000</v>
      </c>
      <c r="H6" s="112">
        <v>1197750000</v>
      </c>
    </row>
    <row r="7" s="99" customFormat="1" ht="18" customHeight="1" spans="1:8">
      <c r="A7" s="114" t="s">
        <v>11</v>
      </c>
      <c r="B7" s="113">
        <v>2</v>
      </c>
      <c r="C7" s="112">
        <v>0</v>
      </c>
      <c r="D7" s="112"/>
      <c r="E7" s="114" t="s">
        <v>12</v>
      </c>
      <c r="F7" s="113">
        <v>24</v>
      </c>
      <c r="G7" s="112">
        <v>0</v>
      </c>
      <c r="H7" s="112">
        <v>400</v>
      </c>
    </row>
    <row r="8" s="99" customFormat="1" ht="18" customHeight="1" spans="1:8">
      <c r="A8" s="114" t="s">
        <v>13</v>
      </c>
      <c r="B8" s="113">
        <v>3</v>
      </c>
      <c r="C8" s="112">
        <v>325526317</v>
      </c>
      <c r="D8" s="112">
        <v>380600829.27</v>
      </c>
      <c r="E8" s="114" t="s">
        <v>14</v>
      </c>
      <c r="F8" s="113">
        <v>25</v>
      </c>
      <c r="G8" s="112">
        <v>58360.34</v>
      </c>
      <c r="H8" s="112">
        <v>68564.31</v>
      </c>
    </row>
    <row r="9" s="99" customFormat="1" ht="18" customHeight="1" spans="1:8">
      <c r="A9" s="114" t="s">
        <v>15</v>
      </c>
      <c r="B9" s="113">
        <v>4</v>
      </c>
      <c r="C9" s="112">
        <v>17096.66</v>
      </c>
      <c r="D9" s="112">
        <v>15763.33</v>
      </c>
      <c r="E9" s="114" t="s">
        <v>16</v>
      </c>
      <c r="F9" s="113">
        <v>26</v>
      </c>
      <c r="G9" s="112">
        <v>0</v>
      </c>
      <c r="H9" s="112"/>
    </row>
    <row r="10" s="99" customFormat="1" ht="18" customHeight="1" spans="1:8">
      <c r="A10" s="114" t="s">
        <v>17</v>
      </c>
      <c r="B10" s="113">
        <v>5</v>
      </c>
      <c r="C10" s="112">
        <v>285592198.73</v>
      </c>
      <c r="D10" s="112">
        <v>887004798.38</v>
      </c>
      <c r="E10" s="114" t="s">
        <v>18</v>
      </c>
      <c r="F10" s="113">
        <v>27</v>
      </c>
      <c r="G10" s="112">
        <v>0</v>
      </c>
      <c r="H10" s="112"/>
    </row>
    <row r="11" s="99" customFormat="1" ht="18" customHeight="1" spans="1:8">
      <c r="A11" s="114" t="s">
        <v>19</v>
      </c>
      <c r="B11" s="113">
        <v>6</v>
      </c>
      <c r="C11" s="112">
        <v>0</v>
      </c>
      <c r="D11" s="112"/>
      <c r="E11" s="114" t="s">
        <v>20</v>
      </c>
      <c r="F11" s="113">
        <v>28</v>
      </c>
      <c r="G11" s="112">
        <v>0</v>
      </c>
      <c r="H11" s="112"/>
    </row>
    <row r="12" s="99" customFormat="1" ht="18" customHeight="1" spans="1:8">
      <c r="A12" s="114" t="s">
        <v>21</v>
      </c>
      <c r="B12" s="113">
        <v>7</v>
      </c>
      <c r="C12" s="112">
        <v>538713456.97</v>
      </c>
      <c r="D12" s="112">
        <v>150808989.68</v>
      </c>
      <c r="E12" s="114" t="s">
        <v>22</v>
      </c>
      <c r="F12" s="113">
        <v>29</v>
      </c>
      <c r="G12" s="112">
        <v>0</v>
      </c>
      <c r="H12" s="112"/>
    </row>
    <row r="13" s="99" customFormat="1" ht="18" customHeight="1" spans="1:8">
      <c r="A13" s="114" t="s">
        <v>23</v>
      </c>
      <c r="B13" s="113">
        <v>8</v>
      </c>
      <c r="C13" s="112">
        <v>8704767984.26</v>
      </c>
      <c r="D13" s="112">
        <v>8860163033.19</v>
      </c>
      <c r="E13" s="114" t="s">
        <v>24</v>
      </c>
      <c r="F13" s="113">
        <v>30</v>
      </c>
      <c r="G13" s="112">
        <v>13474854034.83</v>
      </c>
      <c r="H13" s="112">
        <v>14394557652.33</v>
      </c>
    </row>
    <row r="14" s="99" customFormat="1" ht="18" customHeight="1" spans="1:8">
      <c r="A14" s="114" t="s">
        <v>25</v>
      </c>
      <c r="B14" s="113">
        <v>9</v>
      </c>
      <c r="C14" s="112">
        <v>0</v>
      </c>
      <c r="D14" s="112"/>
      <c r="E14" s="114" t="s">
        <v>26</v>
      </c>
      <c r="F14" s="113">
        <v>31</v>
      </c>
      <c r="G14" s="112">
        <v>15283573.81</v>
      </c>
      <c r="H14" s="112">
        <v>31760694.4</v>
      </c>
    </row>
    <row r="15" s="99" customFormat="1" ht="18" customHeight="1" spans="1:8">
      <c r="A15" s="114" t="s">
        <v>27</v>
      </c>
      <c r="B15" s="113">
        <v>10</v>
      </c>
      <c r="C15" s="112">
        <v>155963040</v>
      </c>
      <c r="D15" s="112">
        <v>155928660</v>
      </c>
      <c r="E15" s="114" t="s">
        <v>28</v>
      </c>
      <c r="F15" s="113">
        <v>32</v>
      </c>
      <c r="G15" s="112">
        <v>16350325.11</v>
      </c>
      <c r="H15" s="112">
        <v>7015253.91</v>
      </c>
    </row>
    <row r="16" s="99" customFormat="1" ht="18" customHeight="1" spans="1:8">
      <c r="A16" s="114" t="s">
        <v>29</v>
      </c>
      <c r="B16" s="113">
        <v>11</v>
      </c>
      <c r="C16" s="112">
        <v>4778522445.98</v>
      </c>
      <c r="D16" s="112">
        <v>5572429048.99</v>
      </c>
      <c r="E16" s="114" t="s">
        <v>30</v>
      </c>
      <c r="F16" s="113">
        <v>33</v>
      </c>
      <c r="G16" s="112">
        <v>81285.86</v>
      </c>
      <c r="H16" s="112">
        <v>41664.2</v>
      </c>
    </row>
    <row r="17" s="99" customFormat="1" ht="18" customHeight="1" spans="1:8">
      <c r="A17" s="114" t="s">
        <v>31</v>
      </c>
      <c r="B17" s="113">
        <v>12</v>
      </c>
      <c r="C17" s="112">
        <v>0</v>
      </c>
      <c r="D17" s="112"/>
      <c r="E17" s="114" t="s">
        <v>32</v>
      </c>
      <c r="F17" s="113">
        <v>34</v>
      </c>
      <c r="G17" s="112">
        <v>1681024.51</v>
      </c>
      <c r="H17" s="112">
        <v>978806.39</v>
      </c>
    </row>
    <row r="18" s="99" customFormat="1" ht="18" customHeight="1" spans="1:8">
      <c r="A18" s="114" t="s">
        <v>33</v>
      </c>
      <c r="B18" s="113">
        <v>13</v>
      </c>
      <c r="C18" s="112">
        <v>0</v>
      </c>
      <c r="D18" s="112"/>
      <c r="E18" s="114" t="s">
        <v>34</v>
      </c>
      <c r="F18" s="113">
        <v>35</v>
      </c>
      <c r="G18" s="112">
        <v>0</v>
      </c>
      <c r="H18" s="112"/>
    </row>
    <row r="19" s="99" customFormat="1" ht="18" customHeight="1" spans="1:8">
      <c r="A19" s="114" t="s">
        <v>35</v>
      </c>
      <c r="B19" s="113">
        <v>14</v>
      </c>
      <c r="C19" s="112">
        <v>17258000</v>
      </c>
      <c r="D19" s="112">
        <v>17258000</v>
      </c>
      <c r="E19" s="114" t="s">
        <v>36</v>
      </c>
      <c r="F19" s="113">
        <v>36</v>
      </c>
      <c r="G19" s="112">
        <v>0</v>
      </c>
      <c r="H19" s="112"/>
    </row>
    <row r="20" s="99" customFormat="1" ht="18" customHeight="1" spans="1:8">
      <c r="A20" s="114" t="s">
        <v>37</v>
      </c>
      <c r="B20" s="113">
        <v>15</v>
      </c>
      <c r="C20" s="112">
        <v>0</v>
      </c>
      <c r="D20" s="112"/>
      <c r="E20" s="114" t="s">
        <v>38</v>
      </c>
      <c r="F20" s="113">
        <v>37</v>
      </c>
      <c r="G20" s="112">
        <v>17238128.94</v>
      </c>
      <c r="H20" s="112">
        <v>15800972.16</v>
      </c>
    </row>
    <row r="21" s="99" customFormat="1" ht="18" customHeight="1" spans="1:8">
      <c r="A21" s="114" t="s">
        <v>39</v>
      </c>
      <c r="B21" s="113">
        <v>16</v>
      </c>
      <c r="C21" s="112">
        <v>42349833.87</v>
      </c>
      <c r="D21" s="112">
        <v>37843603.85</v>
      </c>
      <c r="E21" s="110" t="s">
        <v>40</v>
      </c>
      <c r="F21" s="113">
        <v>38</v>
      </c>
      <c r="G21" s="112">
        <f>SUM(G6:G20)</f>
        <v>14537546733.4</v>
      </c>
      <c r="H21" s="112">
        <v>15647974007.7</v>
      </c>
    </row>
    <row r="22" s="99" customFormat="1" ht="18" customHeight="1" spans="1:8">
      <c r="A22" s="114" t="s">
        <v>41</v>
      </c>
      <c r="B22" s="113">
        <v>17</v>
      </c>
      <c r="C22" s="112">
        <v>48995133.98</v>
      </c>
      <c r="D22" s="112">
        <v>59864667.97</v>
      </c>
      <c r="E22" s="110" t="s">
        <v>42</v>
      </c>
      <c r="F22" s="113"/>
      <c r="G22" s="112"/>
      <c r="H22" s="112"/>
    </row>
    <row r="23" s="99" customFormat="1" ht="18" customHeight="1" spans="1:8">
      <c r="A23" s="114" t="s">
        <v>43</v>
      </c>
      <c r="B23" s="113">
        <v>18</v>
      </c>
      <c r="C23" s="112">
        <v>124528.94</v>
      </c>
      <c r="D23" s="112">
        <v>55005.86</v>
      </c>
      <c r="E23" s="114" t="s">
        <v>44</v>
      </c>
      <c r="F23" s="113">
        <v>39</v>
      </c>
      <c r="G23" s="112">
        <v>339716292</v>
      </c>
      <c r="H23" s="112">
        <v>346510618</v>
      </c>
    </row>
    <row r="24" s="99" customFormat="1" ht="18" customHeight="1" spans="1:8">
      <c r="A24" s="114" t="s">
        <v>45</v>
      </c>
      <c r="B24" s="113">
        <v>19</v>
      </c>
      <c r="C24" s="112">
        <v>13274102.08</v>
      </c>
      <c r="D24" s="112">
        <v>13795785.91</v>
      </c>
      <c r="E24" s="114" t="s">
        <v>46</v>
      </c>
      <c r="F24" s="113">
        <v>40</v>
      </c>
      <c r="G24" s="112">
        <v>105410082</v>
      </c>
      <c r="H24" s="112">
        <v>107518283</v>
      </c>
    </row>
    <row r="25" s="99" customFormat="1" ht="18" customHeight="1" spans="1:8">
      <c r="A25" s="114" t="s">
        <v>47</v>
      </c>
      <c r="B25" s="113">
        <v>20</v>
      </c>
      <c r="C25" s="112">
        <v>0</v>
      </c>
      <c r="D25" s="112"/>
      <c r="E25" s="114" t="s">
        <v>48</v>
      </c>
      <c r="F25" s="113">
        <v>41</v>
      </c>
      <c r="G25" s="112">
        <v>234306210</v>
      </c>
      <c r="H25" s="112">
        <v>238992335</v>
      </c>
    </row>
    <row r="26" s="99" customFormat="1" ht="18" customHeight="1" spans="1:8">
      <c r="A26" s="114" t="s">
        <v>49</v>
      </c>
      <c r="B26" s="113">
        <v>21</v>
      </c>
      <c r="C26" s="112">
        <v>14883699.45</v>
      </c>
      <c r="D26" s="112">
        <v>17088492.87</v>
      </c>
      <c r="E26" s="114" t="s">
        <v>50</v>
      </c>
      <c r="F26" s="113">
        <v>42</v>
      </c>
      <c r="G26" s="112">
        <v>0</v>
      </c>
      <c r="H26" s="112"/>
    </row>
    <row r="27" s="99" customFormat="1" ht="18" customHeight="1" spans="1:8">
      <c r="A27" s="114"/>
      <c r="B27" s="113"/>
      <c r="C27" s="112"/>
      <c r="D27" s="112"/>
      <c r="E27" s="114" t="s">
        <v>51</v>
      </c>
      <c r="F27" s="113">
        <v>43</v>
      </c>
      <c r="G27" s="112">
        <v>45380941.78</v>
      </c>
      <c r="H27" s="112">
        <v>45380941.78</v>
      </c>
    </row>
    <row r="28" s="99" customFormat="1" ht="18" customHeight="1" spans="1:8">
      <c r="A28" s="114"/>
      <c r="B28" s="113"/>
      <c r="C28" s="112"/>
      <c r="D28" s="112"/>
      <c r="E28" s="114" t="s">
        <v>52</v>
      </c>
      <c r="F28" s="113">
        <v>44</v>
      </c>
      <c r="G28" s="112">
        <v>0</v>
      </c>
      <c r="H28" s="112"/>
    </row>
    <row r="29" s="99" customFormat="1" ht="18" customHeight="1" spans="1:8">
      <c r="A29" s="114"/>
      <c r="B29" s="113"/>
      <c r="C29" s="112"/>
      <c r="D29" s="112"/>
      <c r="E29" s="114" t="s">
        <v>53</v>
      </c>
      <c r="F29" s="113">
        <v>45</v>
      </c>
      <c r="G29" s="112">
        <v>1376284.53</v>
      </c>
      <c r="H29" s="112">
        <v>1928539.68</v>
      </c>
    </row>
    <row r="30" s="99" customFormat="1" ht="18" customHeight="1" spans="1:8">
      <c r="A30" s="114"/>
      <c r="B30" s="113"/>
      <c r="C30" s="112"/>
      <c r="D30" s="112"/>
      <c r="E30" s="114" t="s">
        <v>54</v>
      </c>
      <c r="F30" s="113">
        <v>46</v>
      </c>
      <c r="G30" s="112">
        <v>240312610.65</v>
      </c>
      <c r="H30" s="112">
        <v>255734335.99</v>
      </c>
    </row>
    <row r="31" s="99" customFormat="1" ht="18" customHeight="1" spans="1:8">
      <c r="A31" s="114"/>
      <c r="B31" s="113"/>
      <c r="C31" s="112"/>
      <c r="D31" s="112"/>
      <c r="E31" s="114" t="s">
        <v>55</v>
      </c>
      <c r="F31" s="113">
        <v>47</v>
      </c>
      <c r="G31" s="112">
        <v>249698819.34</v>
      </c>
      <c r="H31" s="112">
        <v>269546435.56</v>
      </c>
    </row>
    <row r="32" s="96" customFormat="1" ht="18" customHeight="1" spans="1:8">
      <c r="A32" s="114"/>
      <c r="B32" s="113"/>
      <c r="C32" s="112"/>
      <c r="D32" s="112"/>
      <c r="E32" s="114" t="s">
        <v>56</v>
      </c>
      <c r="F32" s="113">
        <v>48</v>
      </c>
      <c r="G32" s="112">
        <v>407511386.47</v>
      </c>
      <c r="H32" s="112">
        <v>479173575.51</v>
      </c>
    </row>
    <row r="33" s="96" customFormat="1" ht="18" customHeight="1" spans="1:8">
      <c r="A33" s="114"/>
      <c r="B33" s="113"/>
      <c r="C33" s="112"/>
      <c r="D33" s="112"/>
      <c r="E33" s="114" t="s">
        <v>57</v>
      </c>
      <c r="F33" s="113">
        <v>49</v>
      </c>
      <c r="G33" s="112">
        <f>SUM(G26:G32)+G23</f>
        <v>1283996334.77</v>
      </c>
      <c r="H33" s="112">
        <v>1398274446.52</v>
      </c>
    </row>
    <row r="34" s="96" customFormat="1" ht="18" customHeight="1" spans="1:8">
      <c r="A34" s="114"/>
      <c r="B34" s="113"/>
      <c r="C34" s="112"/>
      <c r="D34" s="112"/>
      <c r="E34" s="114" t="s">
        <v>58</v>
      </c>
      <c r="F34" s="113">
        <v>50</v>
      </c>
      <c r="G34" s="112"/>
      <c r="H34" s="112"/>
    </row>
    <row r="35" s="96" customFormat="1" ht="18" customHeight="1" spans="1:8">
      <c r="A35" s="110"/>
      <c r="B35" s="113"/>
      <c r="C35" s="112"/>
      <c r="D35" s="112"/>
      <c r="E35" s="110" t="s">
        <v>59</v>
      </c>
      <c r="F35" s="113">
        <v>51</v>
      </c>
      <c r="G35" s="112">
        <f>G33+G34</f>
        <v>1283996334.77</v>
      </c>
      <c r="H35" s="112">
        <v>1398274446.52</v>
      </c>
    </row>
    <row r="36" s="96" customFormat="1" ht="18" customHeight="1" spans="1:8">
      <c r="A36" s="110" t="s">
        <v>60</v>
      </c>
      <c r="B36" s="113">
        <v>22</v>
      </c>
      <c r="C36" s="112">
        <f>SUM(C6:C35)</f>
        <v>15821543068.17</v>
      </c>
      <c r="D36" s="112">
        <f>SUM(D6:D35)</f>
        <v>17046248454.22</v>
      </c>
      <c r="E36" s="110" t="s">
        <v>61</v>
      </c>
      <c r="F36" s="113">
        <v>52</v>
      </c>
      <c r="G36" s="112">
        <f>G35+G21</f>
        <v>15821543068.17</v>
      </c>
      <c r="H36" s="112">
        <v>17046248454.22</v>
      </c>
    </row>
    <row r="37" s="100" customFormat="1" ht="18" customHeight="1" spans="1:8">
      <c r="A37" s="115" t="s">
        <v>62</v>
      </c>
      <c r="B37" s="115"/>
      <c r="C37" s="116"/>
      <c r="D37" s="117" t="s">
        <v>63</v>
      </c>
      <c r="E37" s="118"/>
      <c r="F37" s="118"/>
      <c r="G37" s="119"/>
      <c r="H37" s="119"/>
    </row>
    <row r="38" s="96" customFormat="1" spans="1:8">
      <c r="A38" s="102"/>
      <c r="B38" s="120"/>
      <c r="C38" s="121"/>
      <c r="D38" s="121"/>
      <c r="E38" s="120"/>
      <c r="F38" s="120"/>
      <c r="G38" s="121"/>
      <c r="H38" s="121"/>
    </row>
    <row r="39" s="101" customFormat="1" spans="1:8">
      <c r="A39" s="122"/>
      <c r="B39" s="123"/>
      <c r="C39" s="124"/>
      <c r="D39" s="124"/>
      <c r="E39" s="123"/>
      <c r="F39" s="123"/>
      <c r="G39" s="124"/>
      <c r="H39" s="124"/>
    </row>
    <row r="40" s="96" customFormat="1" spans="1:8">
      <c r="A40" s="125"/>
      <c r="B40" s="102"/>
      <c r="C40" s="121"/>
      <c r="D40" s="121"/>
      <c r="E40" s="102"/>
      <c r="F40" s="102"/>
      <c r="G40" s="121"/>
      <c r="H40" s="121"/>
    </row>
    <row r="41" s="96" customFormat="1" spans="1:8">
      <c r="A41" s="125"/>
      <c r="B41" s="102"/>
      <c r="C41" s="121"/>
      <c r="D41" s="121"/>
      <c r="E41" s="123"/>
      <c r="F41" s="123"/>
      <c r="G41" s="124" t="b">
        <f>G36=C36</f>
        <v>1</v>
      </c>
      <c r="H41" s="124"/>
    </row>
    <row r="42" s="96" customFormat="1" spans="1:8">
      <c r="A42" s="125"/>
      <c r="B42" s="102"/>
      <c r="C42" s="121"/>
      <c r="D42" s="121"/>
      <c r="E42" s="102"/>
      <c r="F42" s="102"/>
      <c r="G42" s="121"/>
      <c r="H42" s="121"/>
    </row>
    <row r="43" s="96" customFormat="1" spans="1:8">
      <c r="A43" s="125"/>
      <c r="B43" s="102"/>
      <c r="C43" s="121"/>
      <c r="D43" s="121"/>
      <c r="E43" s="102"/>
      <c r="F43" s="102"/>
      <c r="G43" s="121"/>
      <c r="H43" s="121"/>
    </row>
    <row r="44" s="96" customFormat="1" spans="1:8">
      <c r="A44" s="125"/>
      <c r="B44" s="102"/>
      <c r="C44" s="121"/>
      <c r="D44" s="121"/>
      <c r="E44" s="102"/>
      <c r="F44" s="102"/>
      <c r="G44" s="121"/>
      <c r="H44" s="121"/>
    </row>
    <row r="45" s="96" customFormat="1" spans="1:8">
      <c r="A45" s="125"/>
      <c r="B45" s="102"/>
      <c r="C45" s="121"/>
      <c r="D45" s="121"/>
      <c r="E45" s="102"/>
      <c r="F45" s="102"/>
      <c r="G45" s="121"/>
      <c r="H45" s="121"/>
    </row>
    <row r="46" s="96" customFormat="1" spans="1:8">
      <c r="A46" s="126"/>
      <c r="B46" s="102"/>
      <c r="C46" s="121"/>
      <c r="D46" s="121"/>
      <c r="E46" s="102"/>
      <c r="F46" s="102"/>
      <c r="G46" s="121"/>
      <c r="H46" s="121"/>
    </row>
    <row r="47" s="96" customFormat="1" spans="1:8">
      <c r="A47" s="125"/>
      <c r="B47" s="102"/>
      <c r="C47" s="121"/>
      <c r="D47" s="121"/>
      <c r="E47" s="102"/>
      <c r="F47" s="102"/>
      <c r="G47" s="121"/>
      <c r="H47" s="121"/>
    </row>
    <row r="48" s="96" customFormat="1" spans="1:8">
      <c r="A48" s="125"/>
      <c r="B48" s="102"/>
      <c r="C48" s="121"/>
      <c r="D48" s="121"/>
      <c r="E48" s="102"/>
      <c r="F48" s="102"/>
      <c r="G48" s="121"/>
      <c r="H48" s="121"/>
    </row>
    <row r="49" s="96" customFormat="1" spans="1:8">
      <c r="A49" s="125"/>
      <c r="B49" s="102"/>
      <c r="C49" s="121"/>
      <c r="D49" s="121"/>
      <c r="E49" s="102"/>
      <c r="F49" s="102"/>
      <c r="G49" s="121"/>
      <c r="H49" s="121"/>
    </row>
    <row r="50" s="96" customFormat="1" spans="1:8">
      <c r="A50" s="125"/>
      <c r="B50" s="102"/>
      <c r="C50" s="121"/>
      <c r="D50" s="121"/>
      <c r="E50" s="102"/>
      <c r="F50" s="102"/>
      <c r="G50" s="121"/>
      <c r="H50" s="121"/>
    </row>
    <row r="51" s="96" customFormat="1" spans="1:8">
      <c r="A51" s="125"/>
      <c r="B51" s="102"/>
      <c r="C51" s="121"/>
      <c r="D51" s="121"/>
      <c r="E51" s="102"/>
      <c r="F51" s="102"/>
      <c r="G51" s="121"/>
      <c r="H51" s="121"/>
    </row>
    <row r="52" s="96" customFormat="1" spans="1:8">
      <c r="A52" s="125"/>
      <c r="B52" s="102"/>
      <c r="C52" s="121"/>
      <c r="D52" s="121"/>
      <c r="E52" s="102"/>
      <c r="F52" s="102"/>
      <c r="G52" s="121"/>
      <c r="H52" s="121"/>
    </row>
    <row r="53" s="96" customFormat="1" spans="1:8">
      <c r="A53" s="125"/>
      <c r="B53" s="102"/>
      <c r="C53" s="121"/>
      <c r="D53" s="121"/>
      <c r="E53" s="102"/>
      <c r="F53" s="102"/>
      <c r="G53" s="121"/>
      <c r="H53" s="121"/>
    </row>
    <row r="54" s="96" customFormat="1" spans="1:8">
      <c r="A54" s="125"/>
      <c r="B54" s="102"/>
      <c r="C54" s="121"/>
      <c r="D54" s="121"/>
      <c r="E54" s="102"/>
      <c r="F54" s="102"/>
      <c r="G54" s="121"/>
      <c r="H54" s="121"/>
    </row>
    <row r="55" s="96" customFormat="1" spans="1:8">
      <c r="A55" s="125"/>
      <c r="B55" s="102"/>
      <c r="C55" s="121"/>
      <c r="D55" s="121"/>
      <c r="E55" s="102"/>
      <c r="F55" s="102"/>
      <c r="G55" s="121"/>
      <c r="H55" s="121"/>
    </row>
    <row r="56" s="96" customFormat="1" spans="1:8">
      <c r="A56" s="125"/>
      <c r="B56" s="102"/>
      <c r="C56" s="121"/>
      <c r="D56" s="121"/>
      <c r="E56" s="102"/>
      <c r="F56" s="102"/>
      <c r="G56" s="121"/>
      <c r="H56" s="121"/>
    </row>
    <row r="57" s="96" customFormat="1" spans="1:8">
      <c r="A57" s="125"/>
      <c r="B57" s="102"/>
      <c r="C57" s="121"/>
      <c r="D57" s="121"/>
      <c r="E57" s="102"/>
      <c r="F57" s="102"/>
      <c r="G57" s="121"/>
      <c r="H57" s="121"/>
    </row>
    <row r="58" s="96" customFormat="1" spans="1:8">
      <c r="A58" s="127"/>
      <c r="B58" s="102"/>
      <c r="C58" s="121"/>
      <c r="D58" s="121"/>
      <c r="E58" s="102"/>
      <c r="F58" s="102"/>
      <c r="G58" s="121"/>
      <c r="H58" s="121"/>
    </row>
    <row r="59" s="96" customFormat="1" spans="1:8">
      <c r="A59" s="125"/>
      <c r="B59" s="102"/>
      <c r="C59" s="121"/>
      <c r="D59" s="121"/>
      <c r="E59" s="102"/>
      <c r="F59" s="102"/>
      <c r="G59" s="121"/>
      <c r="H59" s="121"/>
    </row>
    <row r="60" s="96" customFormat="1" spans="1:8">
      <c r="A60" s="125"/>
      <c r="B60" s="102"/>
      <c r="C60" s="121"/>
      <c r="D60" s="121"/>
      <c r="E60" s="102"/>
      <c r="F60" s="102"/>
      <c r="G60" s="121"/>
      <c r="H60" s="121"/>
    </row>
    <row r="61" s="96" customFormat="1" spans="1:8">
      <c r="A61" s="125"/>
      <c r="B61" s="102"/>
      <c r="C61" s="121"/>
      <c r="D61" s="121"/>
      <c r="E61" s="102"/>
      <c r="F61" s="102"/>
      <c r="G61" s="121"/>
      <c r="H61" s="121"/>
    </row>
    <row r="62" s="96" customFormat="1" spans="1:8">
      <c r="A62" s="125"/>
      <c r="B62" s="102"/>
      <c r="C62" s="121"/>
      <c r="D62" s="121"/>
      <c r="E62" s="102"/>
      <c r="F62" s="102"/>
      <c r="G62" s="121"/>
      <c r="H62" s="121"/>
    </row>
    <row r="63" s="96" customFormat="1" spans="1:8">
      <c r="A63" s="125"/>
      <c r="B63" s="102"/>
      <c r="C63" s="121"/>
      <c r="D63" s="121"/>
      <c r="E63" s="102"/>
      <c r="F63" s="102"/>
      <c r="G63" s="121"/>
      <c r="H63" s="121"/>
    </row>
    <row r="64" s="96" customFormat="1" spans="1:8">
      <c r="A64" s="125"/>
      <c r="B64" s="102"/>
      <c r="C64" s="121"/>
      <c r="D64" s="121"/>
      <c r="E64" s="102"/>
      <c r="F64" s="102"/>
      <c r="G64" s="121"/>
      <c r="H64" s="121"/>
    </row>
    <row r="65" s="96" customFormat="1" spans="1:8">
      <c r="A65" s="125"/>
      <c r="B65" s="102"/>
      <c r="C65" s="121"/>
      <c r="D65" s="121"/>
      <c r="E65" s="102"/>
      <c r="F65" s="102"/>
      <c r="G65" s="121"/>
      <c r="H65" s="121"/>
    </row>
    <row r="66" s="96" customFormat="1" spans="1:8">
      <c r="A66" s="125"/>
      <c r="B66" s="102"/>
      <c r="C66" s="121"/>
      <c r="D66" s="121"/>
      <c r="E66" s="102"/>
      <c r="F66" s="102"/>
      <c r="G66" s="121"/>
      <c r="H66" s="121"/>
    </row>
    <row r="67" s="96" customFormat="1" spans="1:8">
      <c r="A67" s="125"/>
      <c r="B67" s="102"/>
      <c r="C67" s="121"/>
      <c r="D67" s="121"/>
      <c r="E67" s="102"/>
      <c r="F67" s="102"/>
      <c r="G67" s="121"/>
      <c r="H67" s="121"/>
    </row>
    <row r="68" s="96" customFormat="1" spans="1:8">
      <c r="A68" s="125"/>
      <c r="B68" s="102"/>
      <c r="C68" s="121"/>
      <c r="D68" s="121"/>
      <c r="E68" s="102"/>
      <c r="F68" s="102"/>
      <c r="G68" s="121"/>
      <c r="H68" s="121"/>
    </row>
    <row r="69" s="96" customFormat="1" spans="1:8">
      <c r="A69" s="125"/>
      <c r="B69" s="102"/>
      <c r="C69" s="121"/>
      <c r="D69" s="121"/>
      <c r="E69" s="102"/>
      <c r="F69" s="102"/>
      <c r="G69" s="121"/>
      <c r="H69" s="121"/>
    </row>
    <row r="70" s="96" customFormat="1" spans="1:8">
      <c r="A70" s="125"/>
      <c r="B70" s="102"/>
      <c r="C70" s="121"/>
      <c r="D70" s="121"/>
      <c r="E70" s="102"/>
      <c r="F70" s="102"/>
      <c r="G70" s="121"/>
      <c r="H70" s="121"/>
    </row>
    <row r="71" s="96" customFormat="1" spans="1:8">
      <c r="A71" s="125"/>
      <c r="B71" s="102"/>
      <c r="C71" s="121"/>
      <c r="D71" s="121"/>
      <c r="E71" s="102"/>
      <c r="F71" s="102"/>
      <c r="G71" s="121"/>
      <c r="H71" s="121"/>
    </row>
    <row r="72" s="96" customFormat="1" spans="1:8">
      <c r="A72" s="125"/>
      <c r="B72" s="102"/>
      <c r="C72" s="121"/>
      <c r="D72" s="121"/>
      <c r="E72" s="102"/>
      <c r="F72" s="102"/>
      <c r="G72" s="121"/>
      <c r="H72" s="121"/>
    </row>
    <row r="73" s="96" customFormat="1" spans="1:8">
      <c r="A73" s="125"/>
      <c r="B73" s="102"/>
      <c r="C73" s="121"/>
      <c r="D73" s="121"/>
      <c r="E73" s="102"/>
      <c r="F73" s="102"/>
      <c r="G73" s="121"/>
      <c r="H73" s="121"/>
    </row>
    <row r="74" s="96" customFormat="1" spans="1:8">
      <c r="A74" s="125"/>
      <c r="B74" s="102"/>
      <c r="C74" s="121"/>
      <c r="D74" s="121"/>
      <c r="E74" s="102"/>
      <c r="F74" s="102"/>
      <c r="G74" s="121"/>
      <c r="H74" s="121"/>
    </row>
    <row r="75" s="96" customFormat="1" spans="1:8">
      <c r="A75" s="125"/>
      <c r="B75" s="102"/>
      <c r="C75" s="121"/>
      <c r="D75" s="121"/>
      <c r="E75" s="102"/>
      <c r="F75" s="102"/>
      <c r="G75" s="121"/>
      <c r="H75" s="121"/>
    </row>
    <row r="76" s="96" customFormat="1" spans="1:8">
      <c r="A76" s="127"/>
      <c r="B76" s="102"/>
      <c r="C76" s="121"/>
      <c r="D76" s="121"/>
      <c r="E76" s="102"/>
      <c r="F76" s="102"/>
      <c r="G76" s="121"/>
      <c r="H76" s="121"/>
    </row>
    <row r="77" s="96" customFormat="1" spans="1:8">
      <c r="A77" s="127"/>
      <c r="B77" s="102"/>
      <c r="C77" s="121"/>
      <c r="D77" s="121"/>
      <c r="E77" s="102"/>
      <c r="F77" s="102"/>
      <c r="G77" s="121"/>
      <c r="H77" s="121"/>
    </row>
    <row r="78" s="96" customFormat="1" spans="1:8">
      <c r="A78" s="125"/>
      <c r="B78" s="102"/>
      <c r="C78" s="121"/>
      <c r="D78" s="121"/>
      <c r="E78" s="102"/>
      <c r="F78" s="102"/>
      <c r="G78" s="121"/>
      <c r="H78" s="121"/>
    </row>
    <row r="79" s="96" customFormat="1" spans="1:8">
      <c r="A79" s="125"/>
      <c r="B79" s="102"/>
      <c r="C79" s="121"/>
      <c r="D79" s="121"/>
      <c r="E79" s="102"/>
      <c r="F79" s="102"/>
      <c r="G79" s="121"/>
      <c r="H79" s="121"/>
    </row>
    <row r="80" s="96" customFormat="1" spans="1:8">
      <c r="A80" s="125"/>
      <c r="B80" s="102"/>
      <c r="C80" s="121"/>
      <c r="D80" s="121"/>
      <c r="E80" s="102"/>
      <c r="F80" s="102"/>
      <c r="G80" s="121"/>
      <c r="H80" s="121"/>
    </row>
    <row r="81" s="96" customFormat="1" spans="1:8">
      <c r="A81" s="125"/>
      <c r="B81" s="102"/>
      <c r="C81" s="121"/>
      <c r="D81" s="121"/>
      <c r="E81" s="102"/>
      <c r="F81" s="102"/>
      <c r="G81" s="121"/>
      <c r="H81" s="121"/>
    </row>
    <row r="82" s="96" customFormat="1" spans="1:8">
      <c r="A82" s="125"/>
      <c r="B82" s="102"/>
      <c r="C82" s="121"/>
      <c r="D82" s="121"/>
      <c r="E82" s="102"/>
      <c r="F82" s="102"/>
      <c r="G82" s="121"/>
      <c r="H82" s="121"/>
    </row>
    <row r="83" s="96" customFormat="1" spans="1:8">
      <c r="A83" s="125"/>
      <c r="B83" s="102"/>
      <c r="C83" s="121"/>
      <c r="D83" s="121"/>
      <c r="E83" s="102"/>
      <c r="F83" s="102"/>
      <c r="G83" s="121"/>
      <c r="H83" s="121"/>
    </row>
    <row r="84" s="96" customFormat="1" spans="1:8">
      <c r="A84" s="125"/>
      <c r="B84" s="102"/>
      <c r="C84" s="121"/>
      <c r="D84" s="121"/>
      <c r="E84" s="102"/>
      <c r="F84" s="102"/>
      <c r="G84" s="121"/>
      <c r="H84" s="121"/>
    </row>
    <row r="85" s="96" customFormat="1" spans="1:8">
      <c r="A85" s="125"/>
      <c r="B85" s="102"/>
      <c r="C85" s="121"/>
      <c r="D85" s="121"/>
      <c r="E85" s="102"/>
      <c r="F85" s="102"/>
      <c r="G85" s="121"/>
      <c r="H85" s="121"/>
    </row>
    <row r="86" s="96" customFormat="1" spans="1:8">
      <c r="A86" s="127"/>
      <c r="B86" s="102"/>
      <c r="C86" s="121"/>
      <c r="D86" s="121"/>
      <c r="E86" s="102"/>
      <c r="F86" s="102"/>
      <c r="G86" s="121"/>
      <c r="H86" s="121"/>
    </row>
    <row r="87" s="96" customFormat="1" spans="1:8">
      <c r="A87" s="127"/>
      <c r="B87" s="102"/>
      <c r="C87" s="121"/>
      <c r="D87" s="121"/>
      <c r="E87" s="102"/>
      <c r="F87" s="102"/>
      <c r="G87" s="121"/>
      <c r="H87" s="121"/>
    </row>
    <row r="88" s="96" customFormat="1" spans="1:8">
      <c r="A88" s="102"/>
      <c r="B88" s="102"/>
      <c r="C88" s="121"/>
      <c r="D88" s="121"/>
      <c r="E88" s="102"/>
      <c r="F88" s="102"/>
      <c r="G88" s="121"/>
      <c r="H88" s="121"/>
    </row>
    <row r="89" s="96" customFormat="1" spans="1:8">
      <c r="A89" s="102"/>
      <c r="B89" s="102"/>
      <c r="C89" s="121"/>
      <c r="D89" s="121"/>
      <c r="E89" s="102"/>
      <c r="F89" s="102"/>
      <c r="G89" s="121"/>
      <c r="H89" s="121"/>
    </row>
    <row r="90" s="96" customFormat="1" spans="1:8">
      <c r="A90" s="102"/>
      <c r="B90" s="102"/>
      <c r="C90" s="121"/>
      <c r="D90" s="121"/>
      <c r="E90" s="102"/>
      <c r="F90" s="102"/>
      <c r="G90" s="121"/>
      <c r="H90" s="121"/>
    </row>
    <row r="91" s="96" customFormat="1" spans="1:8">
      <c r="A91" s="102"/>
      <c r="B91" s="102"/>
      <c r="C91" s="121"/>
      <c r="D91" s="121"/>
      <c r="E91" s="102"/>
      <c r="F91" s="102"/>
      <c r="G91" s="121"/>
      <c r="H91" s="121"/>
    </row>
    <row r="92" s="96" customFormat="1" spans="1:8">
      <c r="A92" s="102"/>
      <c r="B92" s="102"/>
      <c r="C92" s="121"/>
      <c r="D92" s="121"/>
      <c r="E92" s="102"/>
      <c r="F92" s="102"/>
      <c r="G92" s="121"/>
      <c r="H92" s="121"/>
    </row>
    <row r="93" s="96" customFormat="1" spans="1:8">
      <c r="A93" s="102"/>
      <c r="B93" s="102"/>
      <c r="C93" s="103"/>
      <c r="D93" s="103"/>
      <c r="E93" s="102"/>
      <c r="F93" s="102"/>
      <c r="G93" s="103"/>
      <c r="H93" s="103"/>
    </row>
    <row r="94" s="96" customFormat="1" spans="1:8">
      <c r="A94" s="102"/>
      <c r="B94" s="102"/>
      <c r="C94" s="103"/>
      <c r="D94" s="103"/>
      <c r="E94" s="102"/>
      <c r="F94" s="102"/>
      <c r="G94" s="103"/>
      <c r="H94" s="103"/>
    </row>
    <row r="95" s="96" customFormat="1" spans="1:8">
      <c r="A95" s="102"/>
      <c r="B95" s="102"/>
      <c r="C95" s="103"/>
      <c r="D95" s="103"/>
      <c r="E95" s="102"/>
      <c r="F95" s="102"/>
      <c r="G95" s="103"/>
      <c r="H95" s="103"/>
    </row>
    <row r="96" s="96" customFormat="1" spans="1:8">
      <c r="A96" s="102"/>
      <c r="B96" s="102"/>
      <c r="C96" s="103"/>
      <c r="D96" s="103"/>
      <c r="E96" s="102"/>
      <c r="F96" s="102"/>
      <c r="G96" s="103"/>
      <c r="H96" s="103"/>
    </row>
    <row r="97" s="96" customFormat="1" spans="1:8">
      <c r="A97" s="102"/>
      <c r="B97" s="102"/>
      <c r="C97" s="103"/>
      <c r="D97" s="103"/>
      <c r="E97" s="102"/>
      <c r="F97" s="102"/>
      <c r="G97" s="103"/>
      <c r="H97" s="103"/>
    </row>
    <row r="98" s="96" customFormat="1" spans="1:8">
      <c r="A98" s="102"/>
      <c r="B98" s="102"/>
      <c r="C98" s="103"/>
      <c r="D98" s="103"/>
      <c r="E98" s="102"/>
      <c r="F98" s="102"/>
      <c r="G98" s="103"/>
      <c r="H98" s="103"/>
    </row>
    <row r="99" s="96" customFormat="1" spans="1:8">
      <c r="A99" s="102"/>
      <c r="B99" s="102"/>
      <c r="C99" s="103"/>
      <c r="D99" s="103"/>
      <c r="E99" s="102"/>
      <c r="F99" s="102"/>
      <c r="G99" s="103"/>
      <c r="H99" s="103"/>
    </row>
    <row r="100" s="96" customFormat="1" spans="1:8">
      <c r="A100" s="102"/>
      <c r="B100" s="102"/>
      <c r="C100" s="103"/>
      <c r="D100" s="103"/>
      <c r="E100" s="102"/>
      <c r="F100" s="102"/>
      <c r="G100" s="103"/>
      <c r="H100" s="103"/>
    </row>
    <row r="101" s="96" customFormat="1" spans="1:8">
      <c r="A101" s="102"/>
      <c r="B101" s="102"/>
      <c r="C101" s="103"/>
      <c r="D101" s="103"/>
      <c r="E101" s="102"/>
      <c r="F101" s="102"/>
      <c r="G101" s="103"/>
      <c r="H101" s="103"/>
    </row>
  </sheetData>
  <mergeCells count="6">
    <mergeCell ref="A3:F3"/>
    <mergeCell ref="G3:H3"/>
    <mergeCell ref="A37:B37"/>
    <mergeCell ref="D37:F37"/>
    <mergeCell ref="G37:H37"/>
    <mergeCell ref="A1:H2"/>
  </mergeCells>
  <printOptions horizontalCentered="1" verticalCentered="1"/>
  <pageMargins left="0.393055555555556" right="0.393055555555556" top="0.393055555555556" bottom="0.393055555555556" header="0" footer="0"/>
  <pageSetup paperSize="9" scale="7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5" tint="0.4"/>
    <pageSetUpPr fitToPage="1"/>
  </sheetPr>
  <dimension ref="A1:I38"/>
  <sheetViews>
    <sheetView view="pageBreakPreview" zoomScale="80" zoomScaleNormal="70" zoomScaleSheetLayoutView="80" workbookViewId="0">
      <pane ySplit="4" topLeftCell="A17" activePane="bottomLeft" state="frozen"/>
      <selection/>
      <selection pane="bottomLeft" activeCell="A23" sqref="A22:A23"/>
    </sheetView>
  </sheetViews>
  <sheetFormatPr defaultColWidth="9" defaultRowHeight="15.75"/>
  <cols>
    <col min="1" max="1" width="66.225" style="63" customWidth="1"/>
    <col min="2" max="2" width="6" style="63" customWidth="1"/>
    <col min="3" max="4" width="17.225" style="66" customWidth="1"/>
    <col min="5" max="5" width="52.6666666666667" style="62" customWidth="1"/>
    <col min="6" max="6" width="6.44166666666667" style="62" customWidth="1"/>
    <col min="7" max="7" width="17.225" style="67" customWidth="1"/>
    <col min="8" max="8" width="17.225" style="68" customWidth="1"/>
    <col min="9" max="9" width="19.775" style="62" customWidth="1"/>
    <col min="10" max="16384" width="9" style="62"/>
  </cols>
  <sheetData>
    <row r="1" s="62" customFormat="1" ht="19.5" customHeight="1" spans="1:8">
      <c r="A1" s="69" t="s">
        <v>64</v>
      </c>
      <c r="B1" s="69"/>
      <c r="C1" s="70"/>
      <c r="D1" s="70"/>
      <c r="E1" s="69"/>
      <c r="F1" s="69"/>
      <c r="G1" s="70"/>
      <c r="H1" s="70"/>
    </row>
    <row r="2" s="62" customFormat="1" ht="19.5" customHeight="1" spans="1:8">
      <c r="A2" s="69"/>
      <c r="B2" s="69"/>
      <c r="C2" s="70"/>
      <c r="D2" s="70"/>
      <c r="E2" s="69"/>
      <c r="F2" s="69"/>
      <c r="G2" s="70"/>
      <c r="H2" s="70"/>
    </row>
    <row r="3" s="63" customFormat="1" ht="19.5" customHeight="1" spans="1:8">
      <c r="A3" s="71" t="s">
        <v>65</v>
      </c>
      <c r="B3" s="72"/>
      <c r="C3" s="73" t="s">
        <v>66</v>
      </c>
      <c r="D3" s="74"/>
      <c r="E3" s="75"/>
      <c r="F3" s="76" t="s">
        <v>67</v>
      </c>
      <c r="G3" s="77"/>
      <c r="H3" s="77"/>
    </row>
    <row r="4" s="64" customFormat="1" ht="22" customHeight="1" spans="1:8">
      <c r="A4" s="78" t="s">
        <v>68</v>
      </c>
      <c r="B4" s="78" t="s">
        <v>4</v>
      </c>
      <c r="C4" s="79" t="s">
        <v>69</v>
      </c>
      <c r="D4" s="80" t="s">
        <v>70</v>
      </c>
      <c r="E4" s="78" t="s">
        <v>68</v>
      </c>
      <c r="F4" s="78" t="s">
        <v>4</v>
      </c>
      <c r="G4" s="79" t="s">
        <v>69</v>
      </c>
      <c r="H4" s="80" t="s">
        <v>70</v>
      </c>
    </row>
    <row r="5" s="64" customFormat="1" ht="22" customHeight="1" spans="1:8">
      <c r="A5" s="81" t="s">
        <v>71</v>
      </c>
      <c r="B5" s="82" t="s">
        <v>72</v>
      </c>
      <c r="C5" s="83">
        <v>526063826.09</v>
      </c>
      <c r="D5" s="83">
        <v>557676220.21</v>
      </c>
      <c r="E5" s="81" t="s">
        <v>73</v>
      </c>
      <c r="F5" s="82" t="s">
        <v>74</v>
      </c>
      <c r="G5" s="83">
        <v>124325343.7</v>
      </c>
      <c r="H5" s="83">
        <v>140055543.58</v>
      </c>
    </row>
    <row r="6" s="64" customFormat="1" ht="22" customHeight="1" spans="1:8">
      <c r="A6" s="81" t="s">
        <v>75</v>
      </c>
      <c r="B6" s="82" t="s">
        <v>76</v>
      </c>
      <c r="C6" s="83">
        <v>500155553.28</v>
      </c>
      <c r="D6" s="83">
        <v>489068130.94</v>
      </c>
      <c r="E6" s="84" t="s">
        <v>77</v>
      </c>
      <c r="F6" s="82" t="s">
        <v>78</v>
      </c>
      <c r="G6" s="83">
        <v>0</v>
      </c>
      <c r="H6" s="83"/>
    </row>
    <row r="7" s="64" customFormat="1" ht="22" customHeight="1" spans="1:8">
      <c r="A7" s="81" t="s">
        <v>79</v>
      </c>
      <c r="B7" s="82" t="s">
        <v>80</v>
      </c>
      <c r="C7" s="83">
        <v>753701241.88</v>
      </c>
      <c r="D7" s="83">
        <v>736172874.24</v>
      </c>
      <c r="E7" s="84" t="s">
        <v>81</v>
      </c>
      <c r="F7" s="82" t="s">
        <v>82</v>
      </c>
      <c r="G7" s="83">
        <v>124325343.7</v>
      </c>
      <c r="H7" s="83">
        <v>140055543.58</v>
      </c>
    </row>
    <row r="8" s="64" customFormat="1" ht="22" customHeight="1" spans="1:8">
      <c r="A8" s="81" t="s">
        <v>83</v>
      </c>
      <c r="B8" s="82" t="s">
        <v>84</v>
      </c>
      <c r="C8" s="83">
        <v>253545688.6</v>
      </c>
      <c r="D8" s="83">
        <v>247104743.3</v>
      </c>
      <c r="E8" s="84" t="s">
        <v>85</v>
      </c>
      <c r="F8" s="82" t="s">
        <v>86</v>
      </c>
      <c r="G8" s="83">
        <v>0</v>
      </c>
      <c r="H8" s="83"/>
    </row>
    <row r="9" s="64" customFormat="1" ht="22" customHeight="1" spans="1:8">
      <c r="A9" s="81" t="s">
        <v>87</v>
      </c>
      <c r="B9" s="82" t="s">
        <v>88</v>
      </c>
      <c r="C9" s="83">
        <v>3688148.29</v>
      </c>
      <c r="D9" s="83">
        <v>2866565.74</v>
      </c>
      <c r="E9" s="84" t="s">
        <v>89</v>
      </c>
      <c r="F9" s="82" t="s">
        <v>90</v>
      </c>
      <c r="G9" s="83">
        <v>0</v>
      </c>
      <c r="H9" s="83"/>
    </row>
    <row r="10" s="64" customFormat="1" ht="22" customHeight="1" spans="1:8">
      <c r="A10" s="81" t="s">
        <v>91</v>
      </c>
      <c r="B10" s="82" t="s">
        <v>92</v>
      </c>
      <c r="C10" s="83">
        <v>12181382.89</v>
      </c>
      <c r="D10" s="83">
        <v>10034205.81</v>
      </c>
      <c r="E10" s="81" t="s">
        <v>93</v>
      </c>
      <c r="F10" s="82" t="s">
        <v>94</v>
      </c>
      <c r="G10" s="83">
        <v>124325343.7</v>
      </c>
      <c r="H10" s="83">
        <v>140055543.58</v>
      </c>
    </row>
    <row r="11" s="64" customFormat="1" ht="22" customHeight="1" spans="1:8">
      <c r="A11" s="81" t="s">
        <v>95</v>
      </c>
      <c r="B11" s="82" t="s">
        <v>96</v>
      </c>
      <c r="C11" s="83">
        <v>8493234.6</v>
      </c>
      <c r="D11" s="83">
        <v>7167640.07</v>
      </c>
      <c r="E11" s="84" t="s">
        <v>97</v>
      </c>
      <c r="F11" s="82" t="s">
        <v>98</v>
      </c>
      <c r="G11" s="83">
        <v>0</v>
      </c>
      <c r="H11" s="83"/>
    </row>
    <row r="12" s="64" customFormat="1" ht="22" customHeight="1" spans="1:9">
      <c r="A12" s="81" t="s">
        <v>99</v>
      </c>
      <c r="B12" s="82" t="s">
        <v>100</v>
      </c>
      <c r="C12" s="83">
        <v>18023788.37</v>
      </c>
      <c r="D12" s="83">
        <v>65478937.95</v>
      </c>
      <c r="E12" s="85" t="s">
        <v>101</v>
      </c>
      <c r="F12" s="82" t="s">
        <v>102</v>
      </c>
      <c r="G12" s="83">
        <v>402014.36</v>
      </c>
      <c r="H12" s="83">
        <v>552255.15</v>
      </c>
      <c r="I12" s="65"/>
    </row>
    <row r="13" s="64" customFormat="1" ht="22" customHeight="1" spans="1:8">
      <c r="A13" s="81" t="s">
        <v>103</v>
      </c>
      <c r="B13" s="82" t="s">
        <v>104</v>
      </c>
      <c r="C13" s="83">
        <v>0</v>
      </c>
      <c r="D13" s="83"/>
      <c r="E13" s="85" t="s">
        <v>105</v>
      </c>
      <c r="F13" s="82" t="s">
        <v>106</v>
      </c>
      <c r="G13" s="83">
        <v>402014.36</v>
      </c>
      <c r="H13" s="83">
        <v>552255.15</v>
      </c>
    </row>
    <row r="14" s="64" customFormat="1" ht="22" customHeight="1" spans="1:8">
      <c r="A14" s="81" t="s">
        <v>107</v>
      </c>
      <c r="B14" s="82" t="s">
        <v>108</v>
      </c>
      <c r="C14" s="83">
        <v>8071721.37</v>
      </c>
      <c r="D14" s="83">
        <v>57026949.83</v>
      </c>
      <c r="E14" s="85" t="s">
        <v>109</v>
      </c>
      <c r="F14" s="82" t="s">
        <v>110</v>
      </c>
      <c r="G14" s="83">
        <v>0</v>
      </c>
      <c r="H14" s="83"/>
    </row>
    <row r="15" s="64" customFormat="1" ht="22" customHeight="1" spans="1:8">
      <c r="A15" s="86" t="s">
        <v>111</v>
      </c>
      <c r="B15" s="82" t="s">
        <v>112</v>
      </c>
      <c r="C15" s="83">
        <v>0</v>
      </c>
      <c r="D15" s="83"/>
      <c r="E15" s="85" t="s">
        <v>113</v>
      </c>
      <c r="F15" s="82" t="s">
        <v>114</v>
      </c>
      <c r="G15" s="83">
        <v>0</v>
      </c>
      <c r="H15" s="83"/>
    </row>
    <row r="16" s="64" customFormat="1" ht="22" customHeight="1" spans="1:8">
      <c r="A16" s="81" t="s">
        <v>115</v>
      </c>
      <c r="B16" s="82" t="s">
        <v>116</v>
      </c>
      <c r="C16" s="83">
        <v>168793.88</v>
      </c>
      <c r="D16" s="83">
        <v>242298.19</v>
      </c>
      <c r="E16" s="85" t="s">
        <v>117</v>
      </c>
      <c r="F16" s="82" t="s">
        <v>118</v>
      </c>
      <c r="G16" s="83">
        <v>0</v>
      </c>
      <c r="H16" s="83"/>
    </row>
    <row r="17" s="64" customFormat="1" ht="22" customHeight="1" spans="1:8">
      <c r="A17" s="81" t="s">
        <v>119</v>
      </c>
      <c r="B17" s="82" t="s">
        <v>120</v>
      </c>
      <c r="C17" s="83">
        <v>3820855.95</v>
      </c>
      <c r="D17" s="83">
        <v>-180828.69</v>
      </c>
      <c r="E17" s="85" t="s">
        <v>121</v>
      </c>
      <c r="F17" s="82" t="s">
        <v>122</v>
      </c>
      <c r="G17" s="83">
        <v>0</v>
      </c>
      <c r="H17" s="83"/>
    </row>
    <row r="18" s="64" customFormat="1" ht="22" customHeight="1" spans="1:8">
      <c r="A18" s="81" t="s">
        <v>123</v>
      </c>
      <c r="B18" s="82" t="s">
        <v>124</v>
      </c>
      <c r="C18" s="83">
        <v>0</v>
      </c>
      <c r="D18" s="83"/>
      <c r="E18" s="85" t="s">
        <v>125</v>
      </c>
      <c r="F18" s="82" t="s">
        <v>126</v>
      </c>
      <c r="G18" s="83">
        <v>0</v>
      </c>
      <c r="H18" s="83"/>
    </row>
    <row r="19" s="64" customFormat="1" ht="22" customHeight="1" spans="1:8">
      <c r="A19" s="81" t="s">
        <v>127</v>
      </c>
      <c r="B19" s="82" t="s">
        <v>128</v>
      </c>
      <c r="C19" s="83">
        <v>206686.32</v>
      </c>
      <c r="D19" s="83">
        <v>201116.08</v>
      </c>
      <c r="E19" s="85" t="s">
        <v>129</v>
      </c>
      <c r="F19" s="82" t="s">
        <v>130</v>
      </c>
      <c r="G19" s="83">
        <v>402014.36</v>
      </c>
      <c r="H19" s="83">
        <v>552255.15</v>
      </c>
    </row>
    <row r="20" s="64" customFormat="1" ht="22" customHeight="1" spans="1:8">
      <c r="A20" s="81" t="s">
        <v>131</v>
      </c>
      <c r="B20" s="82" t="s">
        <v>132</v>
      </c>
      <c r="C20" s="83">
        <v>0</v>
      </c>
      <c r="D20" s="83"/>
      <c r="E20" s="85" t="s">
        <v>133</v>
      </c>
      <c r="F20" s="82" t="s">
        <v>134</v>
      </c>
      <c r="G20" s="83">
        <v>0</v>
      </c>
      <c r="H20" s="83"/>
    </row>
    <row r="21" s="64" customFormat="1" ht="22" customHeight="1" spans="1:8">
      <c r="A21" s="81" t="s">
        <v>135</v>
      </c>
      <c r="B21" s="82" t="s">
        <v>136</v>
      </c>
      <c r="C21" s="83">
        <v>330785814.18</v>
      </c>
      <c r="D21" s="83">
        <v>370543954.57</v>
      </c>
      <c r="E21" s="85" t="s">
        <v>137</v>
      </c>
      <c r="F21" s="82" t="s">
        <v>138</v>
      </c>
      <c r="G21" s="83">
        <v>287087.94</v>
      </c>
      <c r="H21" s="83">
        <v>197021.53</v>
      </c>
    </row>
    <row r="22" s="64" customFormat="1" ht="22" customHeight="1" spans="1:8">
      <c r="A22" s="81" t="s">
        <v>139</v>
      </c>
      <c r="B22" s="82" t="s">
        <v>140</v>
      </c>
      <c r="C22" s="83">
        <v>2344279.5</v>
      </c>
      <c r="D22" s="83">
        <v>2388771.56</v>
      </c>
      <c r="E22" s="85" t="s">
        <v>141</v>
      </c>
      <c r="F22" s="82" t="s">
        <v>142</v>
      </c>
      <c r="G22" s="83">
        <v>0</v>
      </c>
      <c r="H22" s="83"/>
    </row>
    <row r="23" s="64" customFormat="1" ht="22" customHeight="1" spans="1:8">
      <c r="A23" s="81" t="s">
        <v>143</v>
      </c>
      <c r="B23" s="82" t="s">
        <v>144</v>
      </c>
      <c r="C23" s="83">
        <v>135444399.15</v>
      </c>
      <c r="D23" s="83">
        <v>141374311.63</v>
      </c>
      <c r="E23" s="85" t="s">
        <v>145</v>
      </c>
      <c r="F23" s="82" t="s">
        <v>146</v>
      </c>
      <c r="G23" s="83">
        <v>114926.42</v>
      </c>
      <c r="H23" s="83">
        <v>355233.62</v>
      </c>
    </row>
    <row r="24" s="64" customFormat="1" ht="22" customHeight="1" spans="1:8">
      <c r="A24" s="81" t="s">
        <v>147</v>
      </c>
      <c r="B24" s="82" t="s">
        <v>148</v>
      </c>
      <c r="C24" s="83">
        <v>192995509.55</v>
      </c>
      <c r="D24" s="83">
        <v>226779538.05</v>
      </c>
      <c r="E24" s="85" t="s">
        <v>149</v>
      </c>
      <c r="F24" s="82" t="s">
        <v>150</v>
      </c>
      <c r="G24" s="83">
        <v>0</v>
      </c>
      <c r="H24" s="83"/>
    </row>
    <row r="25" s="64" customFormat="1" ht="22" customHeight="1" spans="1:8">
      <c r="A25" s="81" t="s">
        <v>151</v>
      </c>
      <c r="B25" s="82" t="s">
        <v>152</v>
      </c>
      <c r="C25" s="83">
        <v>0</v>
      </c>
      <c r="D25" s="83"/>
      <c r="E25" s="85" t="s">
        <v>153</v>
      </c>
      <c r="F25" s="82" t="s">
        <v>154</v>
      </c>
      <c r="G25" s="83">
        <v>0</v>
      </c>
      <c r="H25" s="83"/>
    </row>
    <row r="26" s="64" customFormat="1" ht="22" customHeight="1" spans="1:8">
      <c r="A26" s="81" t="s">
        <v>155</v>
      </c>
      <c r="B26" s="82" t="s">
        <v>156</v>
      </c>
      <c r="C26" s="83">
        <v>1625.98</v>
      </c>
      <c r="D26" s="83">
        <v>1333.33</v>
      </c>
      <c r="E26" s="85" t="s">
        <v>157</v>
      </c>
      <c r="F26" s="82" t="s">
        <v>158</v>
      </c>
      <c r="G26" s="83">
        <v>0</v>
      </c>
      <c r="H26" s="83"/>
    </row>
    <row r="27" s="64" customFormat="1" ht="22" customHeight="1" spans="1:8">
      <c r="A27" s="81" t="s">
        <v>159</v>
      </c>
      <c r="B27" s="82" t="s">
        <v>160</v>
      </c>
      <c r="C27" s="83">
        <v>195278011.91</v>
      </c>
      <c r="D27" s="83">
        <v>187132265.64</v>
      </c>
      <c r="E27" s="87" t="s">
        <v>161</v>
      </c>
      <c r="F27" s="82" t="s">
        <v>162</v>
      </c>
      <c r="G27" s="83">
        <v>124727358.06</v>
      </c>
      <c r="H27" s="83">
        <v>140607798.73</v>
      </c>
    </row>
    <row r="28" s="64" customFormat="1" ht="22" customHeight="1" spans="1:8">
      <c r="A28" s="81" t="s">
        <v>163</v>
      </c>
      <c r="B28" s="82" t="s">
        <v>164</v>
      </c>
      <c r="C28" s="83">
        <v>904271.07</v>
      </c>
      <c r="D28" s="83">
        <v>1444925.67</v>
      </c>
      <c r="E28" s="87" t="s">
        <v>165</v>
      </c>
      <c r="F28" s="82" t="s">
        <v>166</v>
      </c>
      <c r="G28" s="83">
        <v>124727358.06</v>
      </c>
      <c r="H28" s="83">
        <v>140607798.73</v>
      </c>
    </row>
    <row r="29" s="64" customFormat="1" ht="22" customHeight="1" spans="1:8">
      <c r="A29" s="81" t="s">
        <v>167</v>
      </c>
      <c r="B29" s="82" t="s">
        <v>168</v>
      </c>
      <c r="C29" s="83">
        <v>1965904.67</v>
      </c>
      <c r="D29" s="83">
        <v>1836466.54</v>
      </c>
      <c r="E29" s="87" t="s">
        <v>169</v>
      </c>
      <c r="F29" s="82" t="s">
        <v>170</v>
      </c>
      <c r="G29" s="83">
        <v>0</v>
      </c>
      <c r="H29" s="83"/>
    </row>
    <row r="30" s="64" customFormat="1" ht="22" customHeight="1" spans="1:8">
      <c r="A30" s="81" t="s">
        <v>171</v>
      </c>
      <c r="B30" s="82" t="s">
        <v>172</v>
      </c>
      <c r="C30" s="83">
        <v>194216378.31</v>
      </c>
      <c r="D30" s="83">
        <v>186740724.77</v>
      </c>
      <c r="E30" s="81" t="s">
        <v>173</v>
      </c>
      <c r="F30" s="82" t="s">
        <v>174</v>
      </c>
      <c r="G30" s="83">
        <v>0</v>
      </c>
      <c r="H30" s="83"/>
    </row>
    <row r="31" s="64" customFormat="1" ht="22" customHeight="1" spans="1:8">
      <c r="A31" s="81" t="s">
        <v>175</v>
      </c>
      <c r="B31" s="82" t="s">
        <v>176</v>
      </c>
      <c r="C31" s="83">
        <v>69891034.61</v>
      </c>
      <c r="D31" s="83">
        <v>46685181.19</v>
      </c>
      <c r="E31" s="81" t="s">
        <v>177</v>
      </c>
      <c r="F31" s="82" t="s">
        <v>178</v>
      </c>
      <c r="G31" s="83">
        <v>0</v>
      </c>
      <c r="H31" s="83"/>
    </row>
    <row r="32" s="64" customFormat="1" ht="22" customHeight="1" spans="1:8">
      <c r="A32" s="88"/>
      <c r="B32" s="88"/>
      <c r="C32" s="83"/>
      <c r="D32" s="83"/>
      <c r="E32" s="81" t="s">
        <v>179</v>
      </c>
      <c r="F32" s="82" t="s">
        <v>180</v>
      </c>
      <c r="G32" s="83">
        <v>0</v>
      </c>
      <c r="H32" s="83"/>
    </row>
    <row r="33" s="65" customFormat="1" ht="22" customHeight="1" spans="1:8">
      <c r="A33" s="89" t="s">
        <v>181</v>
      </c>
      <c r="B33" s="89"/>
      <c r="C33" s="90"/>
      <c r="D33" s="91" t="s">
        <v>63</v>
      </c>
      <c r="E33" s="92"/>
      <c r="F33" s="92"/>
      <c r="G33" s="93"/>
      <c r="H33" s="93"/>
    </row>
    <row r="34" s="64" customFormat="1" ht="19.5" customHeight="1" spans="1:8">
      <c r="A34" s="94"/>
      <c r="B34" s="94"/>
      <c r="C34" s="95"/>
      <c r="D34" s="95"/>
      <c r="E34" s="62"/>
      <c r="F34" s="62"/>
      <c r="G34" s="67"/>
      <c r="H34" s="68"/>
    </row>
    <row r="35" s="64" customFormat="1" ht="19.5" customHeight="1" spans="1:8">
      <c r="A35" s="63"/>
      <c r="B35" s="63"/>
      <c r="C35" s="66"/>
      <c r="D35" s="66"/>
      <c r="E35" s="62"/>
      <c r="F35" s="62"/>
      <c r="G35" s="67"/>
      <c r="H35" s="68"/>
    </row>
    <row r="36" s="64" customFormat="1" ht="19.5" customHeight="1" spans="1:8">
      <c r="A36" s="63"/>
      <c r="B36" s="63"/>
      <c r="C36" s="66"/>
      <c r="D36" s="66"/>
      <c r="E36" s="62"/>
      <c r="F36" s="62"/>
      <c r="G36" s="67"/>
      <c r="H36" s="68"/>
    </row>
    <row r="37" s="62" customFormat="1" ht="19.5" customHeight="1" spans="1:8">
      <c r="A37" s="63"/>
      <c r="B37" s="63"/>
      <c r="C37" s="66"/>
      <c r="D37" s="66"/>
      <c r="G37" s="67"/>
      <c r="H37" s="68"/>
    </row>
    <row r="38" s="62" customFormat="1" ht="19.5" customHeight="1" spans="1:8">
      <c r="A38" s="63"/>
      <c r="B38" s="63"/>
      <c r="C38" s="66"/>
      <c r="D38" s="66"/>
      <c r="G38" s="67"/>
      <c r="H38" s="68"/>
    </row>
  </sheetData>
  <mergeCells count="4">
    <mergeCell ref="F3:H3"/>
    <mergeCell ref="D33:F33"/>
    <mergeCell ref="G33:H33"/>
    <mergeCell ref="A1:H2"/>
  </mergeCells>
  <printOptions horizontalCentered="1" verticalCentered="1"/>
  <pageMargins left="0.393055555555556" right="0.393055555555556" top="0.393055555555556" bottom="0.393055555555556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5" tint="0.4"/>
    <pageSetUpPr fitToPage="1"/>
  </sheetPr>
  <dimension ref="A1:Z73"/>
  <sheetViews>
    <sheetView tabSelected="1" view="pageBreakPreview" zoomScale="80" zoomScaleNormal="80" zoomScaleSheetLayoutView="80" workbookViewId="0">
      <pane xSplit="2" ySplit="10" topLeftCell="C11" activePane="bottomRight" state="frozen"/>
      <selection/>
      <selection pane="topRight"/>
      <selection pane="bottomLeft"/>
      <selection pane="bottomRight" activeCell="G31" sqref="G31"/>
    </sheetView>
  </sheetViews>
  <sheetFormatPr defaultColWidth="9.14166666666667" defaultRowHeight="12.75"/>
  <cols>
    <col min="1" max="1" width="41.775" style="6" customWidth="1"/>
    <col min="2" max="2" width="4.775" style="6" customWidth="1"/>
    <col min="3" max="3" width="14.5583333333333" style="7" customWidth="1"/>
    <col min="4" max="4" width="6.225" style="7" customWidth="1"/>
    <col min="5" max="5" width="6.89166666666667" style="7" customWidth="1"/>
    <col min="6" max="6" width="5" style="7" customWidth="1"/>
    <col min="7" max="7" width="12.8916666666667" style="7" customWidth="1"/>
    <col min="8" max="8" width="9.55833333333333" style="7" customWidth="1"/>
    <col min="9" max="9" width="11.8916666666667" style="7" customWidth="1"/>
    <col min="10" max="12" width="13.8916666666667" style="7" customWidth="1"/>
    <col min="13" max="13" width="11.4416666666667" style="7" customWidth="1"/>
    <col min="14" max="14" width="15.4416666666667" style="7" customWidth="1"/>
    <col min="15" max="15" width="5.55833333333333" style="6" customWidth="1"/>
    <col min="16" max="16" width="29.4416666666667" style="3" customWidth="1"/>
    <col min="17" max="17" width="30.5583333333333" style="3" customWidth="1"/>
    <col min="18" max="18" width="17.5583333333333" style="6" customWidth="1"/>
    <col min="19" max="19" width="22" style="6" customWidth="1"/>
    <col min="20" max="20" width="29.5583333333333" style="6" customWidth="1"/>
    <col min="21" max="21" width="6.66666666666667" style="6" customWidth="1"/>
    <col min="22" max="22" width="22" style="6" customWidth="1"/>
    <col min="23" max="26" width="16" style="6" customWidth="1"/>
    <col min="27" max="27" width="9.75833333333333" style="6"/>
    <col min="28" max="16384" width="9.14166666666667" style="6"/>
  </cols>
  <sheetData>
    <row r="1" spans="3:14">
      <c r="C1" s="7" t="b">
        <f>C14='资产负债表2024-期初重塑'!G23</f>
        <v>1</v>
      </c>
      <c r="G1" s="7" t="b">
        <f>G14='资产负债表2024-期初重塑'!G27</f>
        <v>1</v>
      </c>
      <c r="I1" s="7" t="b">
        <f>I14='资产负债表2024-期初重塑'!G29</f>
        <v>1</v>
      </c>
      <c r="J1" s="7" t="b">
        <f>J14='资产负债表2024-期初重塑'!G30</f>
        <v>1</v>
      </c>
      <c r="K1" s="7" t="b">
        <f>K14='资产负债表2024-期初重塑'!G31</f>
        <v>1</v>
      </c>
      <c r="L1" s="40" t="b">
        <f>ROUND(L14,2)=ROUND('资产负债表2024-期初重塑'!G32,2)</f>
        <v>1</v>
      </c>
      <c r="N1" s="7" t="b">
        <f>N14='资产负债表2024-期初重塑'!G33</f>
        <v>1</v>
      </c>
    </row>
    <row r="2" s="1" customFormat="1" spans="3:17">
      <c r="C2" s="8" t="b">
        <f>C36='资产负债表2024-期初重塑'!H23</f>
        <v>1</v>
      </c>
      <c r="D2" s="8"/>
      <c r="E2" s="8"/>
      <c r="F2" s="8"/>
      <c r="G2" s="8" t="b">
        <f>G36='资产负债表2024-期初重塑'!H27</f>
        <v>1</v>
      </c>
      <c r="H2" s="8"/>
      <c r="I2" s="8" t="b">
        <f>I36='资产负债表2024-期初重塑'!H29</f>
        <v>1</v>
      </c>
      <c r="J2" s="8" t="b">
        <f>J36='资产负债表2024-期初重塑'!H30</f>
        <v>1</v>
      </c>
      <c r="K2" s="41" t="b">
        <f>K36='资产负债表2024-期初重塑'!H31</f>
        <v>1</v>
      </c>
      <c r="L2" s="8" t="b">
        <f>L36='资产负债表2024-期初重塑'!H32</f>
        <v>1</v>
      </c>
      <c r="M2" s="8"/>
      <c r="N2" s="8" t="b">
        <f>N36='资产负债表2024-期初重塑'!H35</f>
        <v>1</v>
      </c>
      <c r="P2" s="42"/>
      <c r="Q2" s="42"/>
    </row>
    <row r="3" s="2" customFormat="1" ht="32" customHeight="1" spans="1:26">
      <c r="A3" s="9" t="s">
        <v>182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43"/>
      <c r="P3" s="44"/>
      <c r="Q3" s="44"/>
      <c r="R3" s="43"/>
      <c r="S3" s="43"/>
      <c r="T3" s="43"/>
      <c r="U3" s="43"/>
      <c r="V3" s="43"/>
      <c r="W3" s="43"/>
      <c r="X3" s="43"/>
      <c r="Y3" s="43"/>
      <c r="Z3" s="43"/>
    </row>
    <row r="4" s="3" customFormat="1" ht="18" customHeight="1" spans="3:14"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45" t="s">
        <v>183</v>
      </c>
    </row>
    <row r="5" customFormat="1" ht="18" customHeight="1" spans="1:14">
      <c r="A5" s="12" t="s">
        <v>65</v>
      </c>
      <c r="B5" s="13"/>
      <c r="C5" s="14"/>
      <c r="D5" s="14"/>
      <c r="E5" s="15"/>
      <c r="F5" s="15"/>
      <c r="G5" s="14"/>
      <c r="H5" s="14"/>
      <c r="I5" s="14"/>
      <c r="J5" s="14"/>
      <c r="K5" s="14"/>
      <c r="L5" s="14"/>
      <c r="M5" s="14"/>
      <c r="N5" s="46" t="s">
        <v>184</v>
      </c>
    </row>
    <row r="6" ht="20" customHeight="1" spans="1:14">
      <c r="A6" s="16" t="s">
        <v>185</v>
      </c>
      <c r="B6" s="17" t="s">
        <v>4</v>
      </c>
      <c r="C6" s="18" t="s">
        <v>186</v>
      </c>
      <c r="D6" s="18" t="s">
        <v>187</v>
      </c>
      <c r="E6" s="19" t="s">
        <v>187</v>
      </c>
      <c r="F6" s="19" t="s">
        <v>187</v>
      </c>
      <c r="G6" s="18" t="s">
        <v>187</v>
      </c>
      <c r="H6" s="18" t="s">
        <v>187</v>
      </c>
      <c r="I6" s="18" t="s">
        <v>187</v>
      </c>
      <c r="J6" s="18" t="s">
        <v>187</v>
      </c>
      <c r="K6" s="18" t="s">
        <v>187</v>
      </c>
      <c r="L6" s="18" t="s">
        <v>187</v>
      </c>
      <c r="M6" s="18" t="s">
        <v>187</v>
      </c>
      <c r="N6" s="47" t="s">
        <v>187</v>
      </c>
    </row>
    <row r="7" ht="20" customHeight="1" spans="1:16">
      <c r="A7" s="20" t="s">
        <v>187</v>
      </c>
      <c r="B7" s="21" t="s">
        <v>187</v>
      </c>
      <c r="C7" s="22" t="s">
        <v>188</v>
      </c>
      <c r="D7" s="22" t="s">
        <v>187</v>
      </c>
      <c r="E7" s="23" t="s">
        <v>187</v>
      </c>
      <c r="F7" s="23" t="s">
        <v>187</v>
      </c>
      <c r="G7" s="22" t="s">
        <v>187</v>
      </c>
      <c r="H7" s="22" t="s">
        <v>187</v>
      </c>
      <c r="I7" s="22" t="s">
        <v>187</v>
      </c>
      <c r="J7" s="22" t="s">
        <v>187</v>
      </c>
      <c r="K7" s="22" t="s">
        <v>187</v>
      </c>
      <c r="L7" s="22" t="s">
        <v>187</v>
      </c>
      <c r="M7" s="22" t="s">
        <v>189</v>
      </c>
      <c r="N7" s="48" t="s">
        <v>190</v>
      </c>
      <c r="P7" s="49"/>
    </row>
    <row r="8" ht="20" customHeight="1" spans="1:14">
      <c r="A8" s="20" t="s">
        <v>187</v>
      </c>
      <c r="B8" s="21" t="s">
        <v>187</v>
      </c>
      <c r="C8" s="22" t="s">
        <v>191</v>
      </c>
      <c r="D8" s="22" t="s">
        <v>192</v>
      </c>
      <c r="E8" s="22" t="s">
        <v>187</v>
      </c>
      <c r="F8" s="22" t="s">
        <v>187</v>
      </c>
      <c r="G8" s="22" t="s">
        <v>193</v>
      </c>
      <c r="H8" s="22" t="s">
        <v>194</v>
      </c>
      <c r="I8" s="22" t="s">
        <v>195</v>
      </c>
      <c r="J8" s="22" t="s">
        <v>196</v>
      </c>
      <c r="K8" s="22" t="s">
        <v>197</v>
      </c>
      <c r="L8" s="22" t="s">
        <v>198</v>
      </c>
      <c r="M8" s="22" t="s">
        <v>187</v>
      </c>
      <c r="N8" s="48" t="s">
        <v>187</v>
      </c>
    </row>
    <row r="9" ht="20" customHeight="1" spans="1:14">
      <c r="A9" s="20" t="s">
        <v>187</v>
      </c>
      <c r="B9" s="21" t="s">
        <v>187</v>
      </c>
      <c r="C9" s="22" t="s">
        <v>187</v>
      </c>
      <c r="D9" s="22" t="s">
        <v>199</v>
      </c>
      <c r="E9" s="23" t="s">
        <v>200</v>
      </c>
      <c r="F9" s="23" t="s">
        <v>201</v>
      </c>
      <c r="G9" s="22" t="s">
        <v>187</v>
      </c>
      <c r="H9" s="22" t="s">
        <v>187</v>
      </c>
      <c r="I9" s="22" t="s">
        <v>187</v>
      </c>
      <c r="J9" s="22" t="s">
        <v>187</v>
      </c>
      <c r="K9" s="22" t="s">
        <v>187</v>
      </c>
      <c r="L9" s="22" t="s">
        <v>187</v>
      </c>
      <c r="M9" s="22" t="s">
        <v>187</v>
      </c>
      <c r="N9" s="48" t="s">
        <v>187</v>
      </c>
    </row>
    <row r="10" ht="20" customHeight="1" spans="1:15">
      <c r="A10" s="20" t="s">
        <v>202</v>
      </c>
      <c r="B10" s="21" t="s">
        <v>187</v>
      </c>
      <c r="C10" s="22" t="s">
        <v>72</v>
      </c>
      <c r="D10" s="22" t="s">
        <v>76</v>
      </c>
      <c r="E10" s="23" t="s">
        <v>80</v>
      </c>
      <c r="F10" s="23" t="s">
        <v>84</v>
      </c>
      <c r="G10" s="22" t="s">
        <v>88</v>
      </c>
      <c r="H10" s="22" t="s">
        <v>92</v>
      </c>
      <c r="I10" s="22" t="s">
        <v>96</v>
      </c>
      <c r="J10" s="22" t="s">
        <v>100</v>
      </c>
      <c r="K10" s="22" t="s">
        <v>104</v>
      </c>
      <c r="L10" s="22" t="s">
        <v>108</v>
      </c>
      <c r="M10" s="22" t="s">
        <v>112</v>
      </c>
      <c r="N10" s="48" t="s">
        <v>116</v>
      </c>
      <c r="O10" s="4"/>
    </row>
    <row r="11" s="4" customFormat="1" ht="20" customHeight="1" spans="1:17">
      <c r="A11" s="24" t="s">
        <v>203</v>
      </c>
      <c r="B11" s="25" t="s">
        <v>72</v>
      </c>
      <c r="C11" s="26">
        <f t="shared" ref="C11:N11" si="0">C70</f>
        <v>339716292</v>
      </c>
      <c r="D11" s="26">
        <f t="shared" si="0"/>
        <v>0</v>
      </c>
      <c r="E11" s="26">
        <f t="shared" si="0"/>
        <v>0</v>
      </c>
      <c r="F11" s="26">
        <f t="shared" si="0"/>
        <v>0</v>
      </c>
      <c r="G11" s="26">
        <f t="shared" si="0"/>
        <v>45380941.78</v>
      </c>
      <c r="H11" s="26">
        <f t="shared" si="0"/>
        <v>0</v>
      </c>
      <c r="I11" s="26">
        <f t="shared" si="0"/>
        <v>1376284.53</v>
      </c>
      <c r="J11" s="26">
        <f t="shared" si="0"/>
        <v>240312610.65</v>
      </c>
      <c r="K11" s="26">
        <f t="shared" si="0"/>
        <v>249698819.34</v>
      </c>
      <c r="L11" s="26">
        <f t="shared" si="0"/>
        <v>407511386.47</v>
      </c>
      <c r="M11" s="26">
        <f t="shared" si="0"/>
        <v>0</v>
      </c>
      <c r="N11" s="50">
        <f t="shared" si="0"/>
        <v>1283996334.77</v>
      </c>
      <c r="O11" s="6"/>
      <c r="P11" s="51"/>
      <c r="Q11" s="51"/>
    </row>
    <row r="12" ht="20" customHeight="1" spans="1:14">
      <c r="A12" s="27" t="s">
        <v>204</v>
      </c>
      <c r="B12" s="21" t="s">
        <v>76</v>
      </c>
      <c r="C12" s="28"/>
      <c r="D12" s="28"/>
      <c r="E12" s="28"/>
      <c r="F12" s="28"/>
      <c r="G12" s="28">
        <v>0</v>
      </c>
      <c r="H12" s="28"/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50">
        <f t="shared" ref="N12:N16" si="1">SUM(C12:M12)</f>
        <v>0</v>
      </c>
    </row>
    <row r="13" ht="20" customHeight="1" spans="1:14">
      <c r="A13" s="27" t="s">
        <v>205</v>
      </c>
      <c r="B13" s="21" t="s">
        <v>80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50">
        <f t="shared" si="1"/>
        <v>0</v>
      </c>
    </row>
    <row r="14" s="4" customFormat="1" ht="20" customHeight="1" spans="1:17">
      <c r="A14" s="24" t="s">
        <v>206</v>
      </c>
      <c r="B14" s="25" t="s">
        <v>84</v>
      </c>
      <c r="C14" s="26">
        <f t="shared" ref="C14:N14" si="2">C11+C12+C13</f>
        <v>339716292</v>
      </c>
      <c r="D14" s="26">
        <f t="shared" si="2"/>
        <v>0</v>
      </c>
      <c r="E14" s="26">
        <f t="shared" si="2"/>
        <v>0</v>
      </c>
      <c r="F14" s="26">
        <f t="shared" si="2"/>
        <v>0</v>
      </c>
      <c r="G14" s="26">
        <f t="shared" si="2"/>
        <v>45380941.78</v>
      </c>
      <c r="H14" s="26">
        <f t="shared" si="2"/>
        <v>0</v>
      </c>
      <c r="I14" s="26">
        <f t="shared" si="2"/>
        <v>1376284.53</v>
      </c>
      <c r="J14" s="26">
        <f t="shared" si="2"/>
        <v>240312610.65</v>
      </c>
      <c r="K14" s="26">
        <f t="shared" si="2"/>
        <v>249698819.34</v>
      </c>
      <c r="L14" s="26">
        <f t="shared" si="2"/>
        <v>407511386.47</v>
      </c>
      <c r="M14" s="26">
        <f t="shared" si="2"/>
        <v>0</v>
      </c>
      <c r="N14" s="50">
        <f t="shared" si="2"/>
        <v>1283996334.77</v>
      </c>
      <c r="P14" s="51"/>
      <c r="Q14" s="51"/>
    </row>
    <row r="15" s="4" customFormat="1" ht="20" customHeight="1" spans="1:17">
      <c r="A15" s="29" t="s">
        <v>207</v>
      </c>
      <c r="B15" s="25" t="s">
        <v>88</v>
      </c>
      <c r="C15" s="26">
        <f t="shared" ref="C15:N15" si="3">C16+C17+C22+C28</f>
        <v>6794326</v>
      </c>
      <c r="D15" s="26">
        <f t="shared" si="3"/>
        <v>0</v>
      </c>
      <c r="E15" s="26">
        <f t="shared" si="3"/>
        <v>0</v>
      </c>
      <c r="F15" s="26">
        <f t="shared" si="3"/>
        <v>0</v>
      </c>
      <c r="G15" s="26">
        <f t="shared" si="3"/>
        <v>0</v>
      </c>
      <c r="H15" s="26">
        <f t="shared" si="3"/>
        <v>0</v>
      </c>
      <c r="I15" s="26">
        <f t="shared" si="3"/>
        <v>552255.15</v>
      </c>
      <c r="J15" s="26">
        <f t="shared" si="3"/>
        <v>15421725.34</v>
      </c>
      <c r="K15" s="26">
        <f t="shared" si="3"/>
        <v>19847616.22</v>
      </c>
      <c r="L15" s="26">
        <f t="shared" si="3"/>
        <v>71662189.04</v>
      </c>
      <c r="M15" s="26">
        <f t="shared" si="3"/>
        <v>0</v>
      </c>
      <c r="N15" s="50">
        <f t="shared" si="3"/>
        <v>114278111.75</v>
      </c>
      <c r="P15" s="51"/>
      <c r="Q15" s="51"/>
    </row>
    <row r="16" ht="20" customHeight="1" spans="1:14">
      <c r="A16" s="27" t="s">
        <v>208</v>
      </c>
      <c r="B16" s="21" t="s">
        <v>92</v>
      </c>
      <c r="C16" s="28"/>
      <c r="D16" s="28"/>
      <c r="E16" s="28"/>
      <c r="F16" s="28"/>
      <c r="G16" s="28"/>
      <c r="H16" s="28"/>
      <c r="I16" s="28">
        <f>'利润表2024-期初重塑'!H12</f>
        <v>552255.15</v>
      </c>
      <c r="J16" s="28"/>
      <c r="K16" s="28"/>
      <c r="L16" s="28">
        <f>'利润表2024-期初重塑'!H5</f>
        <v>140055543.58</v>
      </c>
      <c r="M16" s="28">
        <v>0</v>
      </c>
      <c r="N16" s="50">
        <f t="shared" si="1"/>
        <v>140607798.73</v>
      </c>
    </row>
    <row r="17" ht="20" customHeight="1" spans="1:14">
      <c r="A17" s="27" t="s">
        <v>209</v>
      </c>
      <c r="B17" s="21" t="s">
        <v>96</v>
      </c>
      <c r="C17" s="26">
        <f t="shared" ref="C17:N17" si="4">SUM(C18:C21)</f>
        <v>0</v>
      </c>
      <c r="D17" s="26">
        <f t="shared" si="4"/>
        <v>0</v>
      </c>
      <c r="E17" s="26">
        <f t="shared" si="4"/>
        <v>0</v>
      </c>
      <c r="F17" s="26">
        <f t="shared" si="4"/>
        <v>0</v>
      </c>
      <c r="G17" s="26">
        <f t="shared" si="4"/>
        <v>0</v>
      </c>
      <c r="H17" s="26">
        <f t="shared" si="4"/>
        <v>0</v>
      </c>
      <c r="I17" s="26">
        <f t="shared" si="4"/>
        <v>0</v>
      </c>
      <c r="J17" s="26">
        <f t="shared" si="4"/>
        <v>0</v>
      </c>
      <c r="K17" s="26">
        <f t="shared" si="4"/>
        <v>847616.22</v>
      </c>
      <c r="L17" s="26">
        <f t="shared" si="4"/>
        <v>0</v>
      </c>
      <c r="M17" s="26">
        <f t="shared" si="4"/>
        <v>0</v>
      </c>
      <c r="N17" s="50">
        <f t="shared" si="4"/>
        <v>847616.22</v>
      </c>
    </row>
    <row r="18" ht="20" customHeight="1" spans="1:18">
      <c r="A18" s="27" t="s">
        <v>210</v>
      </c>
      <c r="B18" s="21" t="s">
        <v>100</v>
      </c>
      <c r="C18" s="28"/>
      <c r="D18" s="28"/>
      <c r="E18" s="28"/>
      <c r="F18" s="28"/>
      <c r="G18" s="28">
        <v>0</v>
      </c>
      <c r="H18" s="28"/>
      <c r="I18" s="28"/>
      <c r="J18" s="28"/>
      <c r="K18" s="28"/>
      <c r="L18" s="28"/>
      <c r="M18" s="28">
        <v>0</v>
      </c>
      <c r="N18" s="50">
        <f t="shared" ref="N18:N21" si="5">SUM(C18:M18)</f>
        <v>0</v>
      </c>
      <c r="P18" s="52"/>
      <c r="Q18" s="52"/>
      <c r="R18" s="57"/>
    </row>
    <row r="19" ht="20" customHeight="1" spans="1:18">
      <c r="A19" s="27" t="s">
        <v>211</v>
      </c>
      <c r="B19" s="21" t="s">
        <v>104</v>
      </c>
      <c r="C19" s="28"/>
      <c r="D19" s="28">
        <v>0</v>
      </c>
      <c r="E19" s="28">
        <v>0</v>
      </c>
      <c r="F19" s="28">
        <v>0</v>
      </c>
      <c r="G19" s="28">
        <v>0</v>
      </c>
      <c r="H19" s="28"/>
      <c r="I19" s="28"/>
      <c r="J19" s="28"/>
      <c r="K19" s="28"/>
      <c r="L19" s="28"/>
      <c r="M19" s="28">
        <v>0</v>
      </c>
      <c r="N19" s="50">
        <f t="shared" si="5"/>
        <v>0</v>
      </c>
      <c r="P19" s="52"/>
      <c r="Q19" s="52"/>
      <c r="R19" s="57"/>
    </row>
    <row r="20" ht="20" customHeight="1" spans="1:18">
      <c r="A20" s="27" t="s">
        <v>212</v>
      </c>
      <c r="B20" s="21" t="s">
        <v>108</v>
      </c>
      <c r="C20" s="28"/>
      <c r="D20" s="28"/>
      <c r="E20" s="28"/>
      <c r="F20" s="28"/>
      <c r="G20" s="28">
        <v>0</v>
      </c>
      <c r="H20" s="28"/>
      <c r="I20" s="28"/>
      <c r="J20" s="28"/>
      <c r="K20" s="28"/>
      <c r="L20" s="28"/>
      <c r="M20" s="28">
        <v>0</v>
      </c>
      <c r="N20" s="50">
        <f t="shared" si="5"/>
        <v>0</v>
      </c>
      <c r="P20" s="52"/>
      <c r="Q20" s="52"/>
      <c r="R20" s="57"/>
    </row>
    <row r="21" ht="20" customHeight="1" spans="1:17">
      <c r="A21" s="27" t="s">
        <v>213</v>
      </c>
      <c r="B21" s="21" t="s">
        <v>112</v>
      </c>
      <c r="C21" s="28"/>
      <c r="D21" s="28"/>
      <c r="E21" s="28"/>
      <c r="F21" s="28"/>
      <c r="G21" s="28">
        <v>0</v>
      </c>
      <c r="H21" s="28">
        <v>0</v>
      </c>
      <c r="I21" s="28">
        <v>0</v>
      </c>
      <c r="J21" s="28">
        <v>0</v>
      </c>
      <c r="K21" s="28">
        <v>847616.22</v>
      </c>
      <c r="L21" s="28"/>
      <c r="M21" s="28">
        <v>0</v>
      </c>
      <c r="N21" s="50">
        <f t="shared" si="5"/>
        <v>847616.22</v>
      </c>
      <c r="P21" s="53" t="s">
        <v>214</v>
      </c>
      <c r="Q21" s="53" t="s">
        <v>215</v>
      </c>
    </row>
    <row r="22" ht="20" customHeight="1" spans="1:17">
      <c r="A22" s="27" t="s">
        <v>216</v>
      </c>
      <c r="B22" s="21" t="s">
        <v>116</v>
      </c>
      <c r="C22" s="26">
        <f t="shared" ref="C22:N22" si="6">SUM(C23:C27)</f>
        <v>6794326</v>
      </c>
      <c r="D22" s="26">
        <f t="shared" si="6"/>
        <v>0</v>
      </c>
      <c r="E22" s="26">
        <f t="shared" si="6"/>
        <v>0</v>
      </c>
      <c r="F22" s="26">
        <f t="shared" si="6"/>
        <v>0</v>
      </c>
      <c r="G22" s="26">
        <f t="shared" si="6"/>
        <v>0</v>
      </c>
      <c r="H22" s="26">
        <f t="shared" si="6"/>
        <v>0</v>
      </c>
      <c r="I22" s="26">
        <f t="shared" si="6"/>
        <v>0</v>
      </c>
      <c r="J22" s="26">
        <f t="shared" si="6"/>
        <v>15421725.34</v>
      </c>
      <c r="K22" s="26">
        <f t="shared" si="6"/>
        <v>19000000</v>
      </c>
      <c r="L22" s="26">
        <f t="shared" si="6"/>
        <v>-68393354.54</v>
      </c>
      <c r="M22" s="26">
        <f t="shared" si="6"/>
        <v>0</v>
      </c>
      <c r="N22" s="50">
        <f t="shared" si="6"/>
        <v>-27177303.2</v>
      </c>
      <c r="P22" s="53">
        <v>-68546.16</v>
      </c>
      <c r="Q22" s="53" t="s">
        <v>217</v>
      </c>
    </row>
    <row r="23" ht="20" customHeight="1" spans="1:17">
      <c r="A23" s="27" t="s">
        <v>218</v>
      </c>
      <c r="B23" s="21" t="s">
        <v>120</v>
      </c>
      <c r="C23" s="28"/>
      <c r="D23" s="28"/>
      <c r="E23" s="28"/>
      <c r="F23" s="28"/>
      <c r="G23" s="28"/>
      <c r="H23" s="28"/>
      <c r="I23" s="28"/>
      <c r="J23" s="28">
        <f>P28</f>
        <v>14005554.36</v>
      </c>
      <c r="K23" s="28"/>
      <c r="L23" s="28">
        <f>-J23</f>
        <v>-14005554.36</v>
      </c>
      <c r="M23" s="28" t="s">
        <v>219</v>
      </c>
      <c r="N23" s="50">
        <f t="shared" ref="N23:N27" si="7">SUM(C23:M23)</f>
        <v>0</v>
      </c>
      <c r="P23" s="53">
        <v>-522625.03</v>
      </c>
      <c r="Q23" s="53" t="s">
        <v>220</v>
      </c>
    </row>
    <row r="24" ht="20" customHeight="1" spans="1:17">
      <c r="A24" s="27" t="s">
        <v>221</v>
      </c>
      <c r="B24" s="21" t="s">
        <v>124</v>
      </c>
      <c r="C24" s="28"/>
      <c r="D24" s="28"/>
      <c r="E24" s="28"/>
      <c r="F24" s="28"/>
      <c r="G24" s="28"/>
      <c r="H24" s="28"/>
      <c r="I24" s="28"/>
      <c r="J24" s="28"/>
      <c r="K24" s="28">
        <f>P29</f>
        <v>19000000</v>
      </c>
      <c r="L24" s="28">
        <f>-K24</f>
        <v>-19000000</v>
      </c>
      <c r="M24" s="28" t="s">
        <v>219</v>
      </c>
      <c r="N24" s="50">
        <f t="shared" si="7"/>
        <v>0</v>
      </c>
      <c r="P24" s="53">
        <v>388990.77</v>
      </c>
      <c r="Q24" s="53" t="s">
        <v>222</v>
      </c>
    </row>
    <row r="25" ht="20" customHeight="1" spans="1:18">
      <c r="A25" s="27" t="s">
        <v>223</v>
      </c>
      <c r="B25" s="21" t="s">
        <v>128</v>
      </c>
      <c r="C25" s="28">
        <f>P31</f>
        <v>6794326</v>
      </c>
      <c r="D25" s="28"/>
      <c r="E25" s="28"/>
      <c r="F25" s="28"/>
      <c r="G25" s="28"/>
      <c r="H25" s="28"/>
      <c r="I25" s="28"/>
      <c r="J25" s="28"/>
      <c r="K25" s="28"/>
      <c r="L25" s="28">
        <f>-P30-P31</f>
        <v>-33971629.2</v>
      </c>
      <c r="M25" s="28">
        <v>0</v>
      </c>
      <c r="N25" s="50">
        <f t="shared" si="7"/>
        <v>-27177303.2</v>
      </c>
      <c r="P25" s="53">
        <v>15796726.29</v>
      </c>
      <c r="Q25" s="53" t="s">
        <v>224</v>
      </c>
      <c r="R25" s="58">
        <f>SUM(P22:P25)</f>
        <v>15594545.87</v>
      </c>
    </row>
    <row r="26" ht="20" customHeight="1" spans="1:17">
      <c r="A26" s="30" t="s">
        <v>225</v>
      </c>
      <c r="B26" s="31" t="s">
        <v>132</v>
      </c>
      <c r="C26" s="32"/>
      <c r="D26" s="28"/>
      <c r="E26" s="28"/>
      <c r="F26" s="28"/>
      <c r="G26" s="28"/>
      <c r="H26" s="28"/>
      <c r="I26" s="28"/>
      <c r="J26" s="28"/>
      <c r="K26" s="28"/>
      <c r="L26" s="28">
        <v>0</v>
      </c>
      <c r="M26" s="28">
        <v>0</v>
      </c>
      <c r="N26" s="50">
        <f t="shared" si="7"/>
        <v>0</v>
      </c>
      <c r="P26" s="53">
        <v>-140055543.58</v>
      </c>
      <c r="Q26" s="53" t="s">
        <v>226</v>
      </c>
    </row>
    <row r="27" ht="20" customHeight="1" spans="1:17">
      <c r="A27" s="27" t="s">
        <v>227</v>
      </c>
      <c r="B27" s="21" t="s">
        <v>136</v>
      </c>
      <c r="C27" s="28"/>
      <c r="D27" s="28"/>
      <c r="E27" s="28"/>
      <c r="F27" s="28"/>
      <c r="G27" s="28">
        <v>0</v>
      </c>
      <c r="H27" s="28"/>
      <c r="I27" s="28">
        <v>0</v>
      </c>
      <c r="J27" s="28">
        <f>P27</f>
        <v>1416170.98</v>
      </c>
      <c r="K27" s="28">
        <v>0</v>
      </c>
      <c r="L27" s="28">
        <f>-J27</f>
        <v>-1416170.98</v>
      </c>
      <c r="M27" s="28">
        <v>0</v>
      </c>
      <c r="N27" s="50">
        <f t="shared" si="7"/>
        <v>0</v>
      </c>
      <c r="P27" s="53">
        <v>1416170.98</v>
      </c>
      <c r="Q27" s="53" t="s">
        <v>228</v>
      </c>
    </row>
    <row r="28" ht="20" customHeight="1" spans="1:17">
      <c r="A28" s="27" t="s">
        <v>229</v>
      </c>
      <c r="B28" s="21" t="s">
        <v>140</v>
      </c>
      <c r="C28" s="26">
        <f t="shared" ref="C28:N28" si="8">SUM(C29:C35)</f>
        <v>0</v>
      </c>
      <c r="D28" s="26">
        <f t="shared" si="8"/>
        <v>0</v>
      </c>
      <c r="E28" s="26">
        <f t="shared" si="8"/>
        <v>0</v>
      </c>
      <c r="F28" s="26">
        <f t="shared" si="8"/>
        <v>0</v>
      </c>
      <c r="G28" s="26">
        <f t="shared" si="8"/>
        <v>0</v>
      </c>
      <c r="H28" s="26">
        <f t="shared" si="8"/>
        <v>0</v>
      </c>
      <c r="I28" s="26">
        <f t="shared" si="8"/>
        <v>0</v>
      </c>
      <c r="J28" s="26">
        <f t="shared" si="8"/>
        <v>0</v>
      </c>
      <c r="K28" s="26">
        <f t="shared" si="8"/>
        <v>0</v>
      </c>
      <c r="L28" s="26">
        <f t="shared" si="8"/>
        <v>0</v>
      </c>
      <c r="M28" s="26">
        <f t="shared" si="8"/>
        <v>0</v>
      </c>
      <c r="N28" s="50">
        <f t="shared" si="8"/>
        <v>0</v>
      </c>
      <c r="P28" s="53">
        <v>14005554.36</v>
      </c>
      <c r="Q28" s="53" t="s">
        <v>230</v>
      </c>
    </row>
    <row r="29" ht="20" customHeight="1" spans="1:17">
      <c r="A29" s="27" t="s">
        <v>231</v>
      </c>
      <c r="B29" s="21" t="s">
        <v>144</v>
      </c>
      <c r="C29" s="28">
        <v>0</v>
      </c>
      <c r="D29" s="28"/>
      <c r="E29" s="28"/>
      <c r="F29" s="28"/>
      <c r="G29" s="28">
        <v>0</v>
      </c>
      <c r="H29" s="28"/>
      <c r="I29" s="28"/>
      <c r="J29" s="28"/>
      <c r="K29" s="28"/>
      <c r="L29" s="28"/>
      <c r="M29" s="28" t="s">
        <v>219</v>
      </c>
      <c r="N29" s="50">
        <f t="shared" ref="N29:N35" si="9">SUM(C29:M29)</f>
        <v>0</v>
      </c>
      <c r="P29" s="53">
        <v>19000000</v>
      </c>
      <c r="Q29" s="53" t="s">
        <v>232</v>
      </c>
    </row>
    <row r="30" ht="20" customHeight="1" spans="1:17">
      <c r="A30" s="27" t="s">
        <v>233</v>
      </c>
      <c r="B30" s="21" t="s">
        <v>148</v>
      </c>
      <c r="C30" s="28">
        <v>0</v>
      </c>
      <c r="D30" s="28"/>
      <c r="E30" s="28"/>
      <c r="F30" s="28"/>
      <c r="G30" s="28"/>
      <c r="H30" s="28"/>
      <c r="I30" s="28"/>
      <c r="J30" s="28">
        <v>0</v>
      </c>
      <c r="K30" s="28"/>
      <c r="L30" s="28"/>
      <c r="M30" s="28" t="s">
        <v>219</v>
      </c>
      <c r="N30" s="50">
        <f t="shared" si="9"/>
        <v>0</v>
      </c>
      <c r="P30" s="53">
        <v>27177303.2</v>
      </c>
      <c r="Q30" s="53" t="s">
        <v>234</v>
      </c>
    </row>
    <row r="31" ht="20" customHeight="1" spans="1:17">
      <c r="A31" s="27" t="s">
        <v>235</v>
      </c>
      <c r="B31" s="21" t="s">
        <v>152</v>
      </c>
      <c r="C31" s="28"/>
      <c r="D31" s="28"/>
      <c r="E31" s="28"/>
      <c r="F31" s="28"/>
      <c r="G31" s="28"/>
      <c r="H31" s="28"/>
      <c r="I31" s="28"/>
      <c r="J31" s="28">
        <v>0</v>
      </c>
      <c r="K31" s="28"/>
      <c r="L31" s="28">
        <v>0</v>
      </c>
      <c r="M31" s="28" t="s">
        <v>219</v>
      </c>
      <c r="N31" s="50">
        <f t="shared" si="9"/>
        <v>0</v>
      </c>
      <c r="P31" s="53">
        <v>6794326</v>
      </c>
      <c r="Q31" s="53" t="s">
        <v>236</v>
      </c>
    </row>
    <row r="32" ht="20" customHeight="1" spans="1:14">
      <c r="A32" s="27" t="s">
        <v>237</v>
      </c>
      <c r="B32" s="21" t="s">
        <v>156</v>
      </c>
      <c r="C32" s="28"/>
      <c r="D32" s="28"/>
      <c r="E32" s="28"/>
      <c r="F32" s="28"/>
      <c r="G32" s="28"/>
      <c r="H32" s="28"/>
      <c r="I32" s="28"/>
      <c r="J32" s="28"/>
      <c r="K32" s="28">
        <v>0</v>
      </c>
      <c r="L32" s="28">
        <v>0</v>
      </c>
      <c r="M32" s="28" t="s">
        <v>219</v>
      </c>
      <c r="N32" s="50">
        <f t="shared" si="9"/>
        <v>0</v>
      </c>
    </row>
    <row r="33" ht="20" customHeight="1" spans="1:18">
      <c r="A33" s="27" t="s">
        <v>238</v>
      </c>
      <c r="B33" s="21" t="s">
        <v>160</v>
      </c>
      <c r="C33" s="28"/>
      <c r="D33" s="28"/>
      <c r="E33" s="28"/>
      <c r="F33" s="28"/>
      <c r="G33" s="28"/>
      <c r="H33" s="28"/>
      <c r="I33" s="28">
        <v>0</v>
      </c>
      <c r="J33" s="28"/>
      <c r="K33" s="28"/>
      <c r="L33" s="28">
        <v>0</v>
      </c>
      <c r="M33" s="28">
        <v>0</v>
      </c>
      <c r="N33" s="50">
        <f t="shared" si="9"/>
        <v>0</v>
      </c>
      <c r="P33" s="52"/>
      <c r="Q33" s="52"/>
      <c r="R33" s="57"/>
    </row>
    <row r="34" ht="20" customHeight="1" spans="1:18">
      <c r="A34" s="27" t="s">
        <v>239</v>
      </c>
      <c r="B34" s="21" t="s">
        <v>164</v>
      </c>
      <c r="C34" s="28"/>
      <c r="D34" s="28"/>
      <c r="E34" s="28"/>
      <c r="F34" s="28"/>
      <c r="G34" s="28"/>
      <c r="H34" s="28"/>
      <c r="I34" s="28">
        <v>0</v>
      </c>
      <c r="J34" s="28">
        <v>0</v>
      </c>
      <c r="K34" s="28"/>
      <c r="L34" s="28">
        <v>0</v>
      </c>
      <c r="M34" s="28">
        <v>0</v>
      </c>
      <c r="N34" s="50">
        <f t="shared" si="9"/>
        <v>0</v>
      </c>
      <c r="P34" s="52"/>
      <c r="Q34" s="52"/>
      <c r="R34" s="57"/>
    </row>
    <row r="35" ht="20" customHeight="1" spans="1:18">
      <c r="A35" s="27" t="s">
        <v>240</v>
      </c>
      <c r="B35" s="21" t="s">
        <v>168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50">
        <f t="shared" si="9"/>
        <v>0</v>
      </c>
      <c r="P35" s="52"/>
      <c r="Q35" s="52"/>
      <c r="R35" s="57"/>
    </row>
    <row r="36" s="4" customFormat="1" ht="20" customHeight="1" spans="1:18">
      <c r="A36" s="33" t="s">
        <v>241</v>
      </c>
      <c r="B36" s="34" t="s">
        <v>172</v>
      </c>
      <c r="C36" s="35">
        <f t="shared" ref="C36:N36" si="10">C14+C15</f>
        <v>346510618</v>
      </c>
      <c r="D36" s="35">
        <f t="shared" si="10"/>
        <v>0</v>
      </c>
      <c r="E36" s="35">
        <f t="shared" si="10"/>
        <v>0</v>
      </c>
      <c r="F36" s="35">
        <f t="shared" si="10"/>
        <v>0</v>
      </c>
      <c r="G36" s="35">
        <f t="shared" si="10"/>
        <v>45380941.78</v>
      </c>
      <c r="H36" s="35">
        <f t="shared" si="10"/>
        <v>0</v>
      </c>
      <c r="I36" s="35">
        <f t="shared" si="10"/>
        <v>1928539.68</v>
      </c>
      <c r="J36" s="35">
        <f t="shared" si="10"/>
        <v>255734335.99</v>
      </c>
      <c r="K36" s="35">
        <f t="shared" si="10"/>
        <v>269546435.56</v>
      </c>
      <c r="L36" s="35">
        <f t="shared" si="10"/>
        <v>479173575.51</v>
      </c>
      <c r="M36" s="35">
        <f t="shared" si="10"/>
        <v>0</v>
      </c>
      <c r="N36" s="54">
        <f t="shared" si="10"/>
        <v>1398274446.52</v>
      </c>
      <c r="P36" s="55"/>
      <c r="Q36" s="55"/>
      <c r="R36" s="59"/>
    </row>
    <row r="37" s="4" customFormat="1" ht="20" customHeight="1" spans="1:17">
      <c r="A37" s="36" t="s">
        <v>242</v>
      </c>
      <c r="B37" s="36" t="s">
        <v>243</v>
      </c>
      <c r="C37" s="37"/>
      <c r="D37" s="37"/>
      <c r="E37" s="37"/>
      <c r="F37" s="37"/>
      <c r="G37" s="38" t="s">
        <v>244</v>
      </c>
      <c r="H37" s="37"/>
      <c r="I37" s="37"/>
      <c r="J37" s="56" t="s">
        <v>245</v>
      </c>
      <c r="K37" s="37"/>
      <c r="L37" s="37"/>
      <c r="M37" s="37"/>
      <c r="N37" s="37"/>
      <c r="P37" s="51"/>
      <c r="Q37" s="51"/>
    </row>
    <row r="38" s="3" customFormat="1" ht="18" customHeight="1" spans="3:14"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46" t="s">
        <v>246</v>
      </c>
    </row>
    <row r="39" s="3" customFormat="1" ht="18" customHeight="1" spans="1:14">
      <c r="A39" s="12" t="s">
        <v>65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46" t="s">
        <v>184</v>
      </c>
    </row>
    <row r="40" ht="20" customHeight="1" spans="1:14">
      <c r="A40" s="16" t="s">
        <v>185</v>
      </c>
      <c r="B40" s="17" t="s">
        <v>4</v>
      </c>
      <c r="C40" s="18" t="s">
        <v>247</v>
      </c>
      <c r="D40" s="18" t="s">
        <v>187</v>
      </c>
      <c r="E40" s="19" t="s">
        <v>187</v>
      </c>
      <c r="F40" s="19" t="s">
        <v>187</v>
      </c>
      <c r="G40" s="18" t="s">
        <v>187</v>
      </c>
      <c r="H40" s="18" t="s">
        <v>187</v>
      </c>
      <c r="I40" s="18" t="s">
        <v>187</v>
      </c>
      <c r="J40" s="18" t="s">
        <v>187</v>
      </c>
      <c r="K40" s="18" t="s">
        <v>187</v>
      </c>
      <c r="L40" s="18" t="s">
        <v>187</v>
      </c>
      <c r="M40" s="18" t="s">
        <v>187</v>
      </c>
      <c r="N40" s="47" t="s">
        <v>187</v>
      </c>
    </row>
    <row r="41" ht="20" customHeight="1" spans="1:14">
      <c r="A41" s="20"/>
      <c r="B41" s="21"/>
      <c r="C41" s="22" t="s">
        <v>188</v>
      </c>
      <c r="D41" s="22" t="s">
        <v>187</v>
      </c>
      <c r="E41" s="23" t="s">
        <v>187</v>
      </c>
      <c r="F41" s="23" t="s">
        <v>187</v>
      </c>
      <c r="G41" s="22" t="s">
        <v>187</v>
      </c>
      <c r="H41" s="22" t="s">
        <v>187</v>
      </c>
      <c r="I41" s="22" t="s">
        <v>187</v>
      </c>
      <c r="J41" s="22" t="s">
        <v>187</v>
      </c>
      <c r="K41" s="22" t="s">
        <v>187</v>
      </c>
      <c r="L41" s="22" t="s">
        <v>187</v>
      </c>
      <c r="M41" s="22" t="s">
        <v>189</v>
      </c>
      <c r="N41" s="48" t="s">
        <v>190</v>
      </c>
    </row>
    <row r="42" ht="20" customHeight="1" spans="1:14">
      <c r="A42" s="20"/>
      <c r="B42" s="21"/>
      <c r="C42" s="22" t="s">
        <v>191</v>
      </c>
      <c r="D42" s="22" t="s">
        <v>192</v>
      </c>
      <c r="E42" s="22" t="s">
        <v>187</v>
      </c>
      <c r="F42" s="22" t="s">
        <v>187</v>
      </c>
      <c r="G42" s="22" t="s">
        <v>193</v>
      </c>
      <c r="H42" s="22" t="s">
        <v>194</v>
      </c>
      <c r="I42" s="22" t="s">
        <v>195</v>
      </c>
      <c r="J42" s="22" t="s">
        <v>196</v>
      </c>
      <c r="K42" s="22" t="s">
        <v>197</v>
      </c>
      <c r="L42" s="22" t="s">
        <v>198</v>
      </c>
      <c r="M42" s="22" t="s">
        <v>187</v>
      </c>
      <c r="N42" s="48" t="s">
        <v>187</v>
      </c>
    </row>
    <row r="43" ht="20" customHeight="1" spans="1:14">
      <c r="A43" s="20"/>
      <c r="B43" s="21"/>
      <c r="C43" s="22" t="s">
        <v>187</v>
      </c>
      <c r="D43" s="22" t="s">
        <v>199</v>
      </c>
      <c r="E43" s="23" t="s">
        <v>200</v>
      </c>
      <c r="F43" s="23" t="s">
        <v>201</v>
      </c>
      <c r="G43" s="22" t="s">
        <v>187</v>
      </c>
      <c r="H43" s="22" t="s">
        <v>187</v>
      </c>
      <c r="I43" s="22" t="s">
        <v>187</v>
      </c>
      <c r="J43" s="22" t="s">
        <v>187</v>
      </c>
      <c r="K43" s="22" t="s">
        <v>187</v>
      </c>
      <c r="L43" s="22" t="s">
        <v>187</v>
      </c>
      <c r="M43" s="22" t="s">
        <v>187</v>
      </c>
      <c r="N43" s="48" t="s">
        <v>187</v>
      </c>
    </row>
    <row r="44" ht="20" customHeight="1" spans="1:14">
      <c r="A44" s="20" t="s">
        <v>202</v>
      </c>
      <c r="B44" s="21" t="s">
        <v>187</v>
      </c>
      <c r="C44" s="22" t="s">
        <v>120</v>
      </c>
      <c r="D44" s="22" t="s">
        <v>124</v>
      </c>
      <c r="E44" s="23" t="s">
        <v>128</v>
      </c>
      <c r="F44" s="23" t="s">
        <v>132</v>
      </c>
      <c r="G44" s="22" t="s">
        <v>136</v>
      </c>
      <c r="H44" s="22" t="s">
        <v>140</v>
      </c>
      <c r="I44" s="22" t="s">
        <v>144</v>
      </c>
      <c r="J44" s="22" t="s">
        <v>148</v>
      </c>
      <c r="K44" s="22" t="s">
        <v>152</v>
      </c>
      <c r="L44" s="22" t="s">
        <v>156</v>
      </c>
      <c r="M44" s="22" t="s">
        <v>160</v>
      </c>
      <c r="N44" s="48" t="s">
        <v>164</v>
      </c>
    </row>
    <row r="45" ht="20" customHeight="1" spans="1:14">
      <c r="A45" s="27" t="s">
        <v>203</v>
      </c>
      <c r="B45" s="21" t="s">
        <v>72</v>
      </c>
      <c r="C45" s="28">
        <v>336352764</v>
      </c>
      <c r="D45" s="28">
        <v>0</v>
      </c>
      <c r="E45" s="28">
        <v>0</v>
      </c>
      <c r="F45" s="28">
        <v>0</v>
      </c>
      <c r="G45" s="28">
        <v>45380941.78</v>
      </c>
      <c r="H45" s="28">
        <v>0</v>
      </c>
      <c r="I45" s="28">
        <v>974270.17</v>
      </c>
      <c r="J45" s="28">
        <v>224864686.31</v>
      </c>
      <c r="K45" s="28">
        <v>230042797.63</v>
      </c>
      <c r="L45" s="28">
        <v>354061599.96</v>
      </c>
      <c r="M45" s="28">
        <v>0</v>
      </c>
      <c r="N45" s="50">
        <f t="shared" ref="N45:N47" si="11">SUM(C45:M45)</f>
        <v>1191677059.85</v>
      </c>
    </row>
    <row r="46" ht="20" customHeight="1" spans="1:14">
      <c r="A46" s="27" t="s">
        <v>204</v>
      </c>
      <c r="B46" s="21" t="s">
        <v>76</v>
      </c>
      <c r="C46" s="28"/>
      <c r="D46" s="28"/>
      <c r="E46" s="28"/>
      <c r="F46" s="28"/>
      <c r="G46" s="28">
        <v>0</v>
      </c>
      <c r="H46" s="28"/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50">
        <f t="shared" si="11"/>
        <v>0</v>
      </c>
    </row>
    <row r="47" ht="20" customHeight="1" spans="1:14">
      <c r="A47" s="27" t="s">
        <v>205</v>
      </c>
      <c r="B47" s="21" t="s">
        <v>80</v>
      </c>
      <c r="C47" s="28"/>
      <c r="D47" s="28"/>
      <c r="E47" s="28"/>
      <c r="F47" s="28"/>
      <c r="G47" s="28"/>
      <c r="H47" s="28"/>
      <c r="I47" s="28"/>
      <c r="J47" s="28"/>
      <c r="K47" s="28"/>
      <c r="L47" s="28">
        <v>571171.19</v>
      </c>
      <c r="M47" s="28"/>
      <c r="N47" s="50">
        <f t="shared" si="11"/>
        <v>571171.19</v>
      </c>
    </row>
    <row r="48" ht="20" customHeight="1" spans="1:14">
      <c r="A48" s="27" t="s">
        <v>206</v>
      </c>
      <c r="B48" s="21" t="s">
        <v>84</v>
      </c>
      <c r="C48" s="26">
        <f t="shared" ref="C48:N48" si="12">C45+C46+C47</f>
        <v>336352764</v>
      </c>
      <c r="D48" s="26">
        <f t="shared" si="12"/>
        <v>0</v>
      </c>
      <c r="E48" s="26">
        <f t="shared" si="12"/>
        <v>0</v>
      </c>
      <c r="F48" s="26">
        <f t="shared" si="12"/>
        <v>0</v>
      </c>
      <c r="G48" s="26">
        <f t="shared" si="12"/>
        <v>45380941.78</v>
      </c>
      <c r="H48" s="26">
        <f t="shared" si="12"/>
        <v>0</v>
      </c>
      <c r="I48" s="26">
        <f t="shared" si="12"/>
        <v>974270.17</v>
      </c>
      <c r="J48" s="26">
        <f t="shared" si="12"/>
        <v>224864686.31</v>
      </c>
      <c r="K48" s="26">
        <f t="shared" si="12"/>
        <v>230042797.63</v>
      </c>
      <c r="L48" s="26">
        <f t="shared" si="12"/>
        <v>354632771.15</v>
      </c>
      <c r="M48" s="26">
        <f t="shared" si="12"/>
        <v>0</v>
      </c>
      <c r="N48" s="50">
        <f t="shared" si="12"/>
        <v>1192248231.04</v>
      </c>
    </row>
    <row r="49" ht="20" customHeight="1" spans="1:14">
      <c r="A49" s="39" t="s">
        <v>207</v>
      </c>
      <c r="B49" s="21" t="s">
        <v>88</v>
      </c>
      <c r="C49" s="26">
        <f t="shared" ref="C49:N49" si="13">C50+C51+C56+C62</f>
        <v>3363528</v>
      </c>
      <c r="D49" s="26">
        <f t="shared" si="13"/>
        <v>0</v>
      </c>
      <c r="E49" s="26">
        <f t="shared" si="13"/>
        <v>0</v>
      </c>
      <c r="F49" s="26">
        <f t="shared" si="13"/>
        <v>0</v>
      </c>
      <c r="G49" s="26">
        <f t="shared" si="13"/>
        <v>0</v>
      </c>
      <c r="H49" s="26">
        <f t="shared" si="13"/>
        <v>0</v>
      </c>
      <c r="I49" s="26">
        <f t="shared" si="13"/>
        <v>402014.36</v>
      </c>
      <c r="J49" s="26">
        <f t="shared" si="13"/>
        <v>15447924.34</v>
      </c>
      <c r="K49" s="26">
        <f t="shared" si="13"/>
        <v>19656021.71</v>
      </c>
      <c r="L49" s="26">
        <f t="shared" si="13"/>
        <v>52878615.3199999</v>
      </c>
      <c r="M49" s="26">
        <f t="shared" si="13"/>
        <v>0</v>
      </c>
      <c r="N49" s="50">
        <f t="shared" si="13"/>
        <v>91748103.7299999</v>
      </c>
    </row>
    <row r="50" ht="20" customHeight="1" spans="1:14">
      <c r="A50" s="27" t="s">
        <v>208</v>
      </c>
      <c r="B50" s="21" t="s">
        <v>92</v>
      </c>
      <c r="C50" s="28"/>
      <c r="D50" s="28"/>
      <c r="E50" s="28"/>
      <c r="F50" s="28"/>
      <c r="G50" s="28"/>
      <c r="H50" s="28"/>
      <c r="I50" s="26">
        <f>'利润表2024-期初重塑'!G13</f>
        <v>402014.36</v>
      </c>
      <c r="J50" s="28"/>
      <c r="K50" s="28"/>
      <c r="L50" s="26">
        <f>'利润表2024-期初重塑'!G5</f>
        <v>124325343.7</v>
      </c>
      <c r="M50" s="28">
        <v>0</v>
      </c>
      <c r="N50" s="50">
        <f t="shared" ref="N50:N55" si="14">SUM(C50:M50)</f>
        <v>124727358.06</v>
      </c>
    </row>
    <row r="51" ht="20" customHeight="1" spans="1:14">
      <c r="A51" s="27" t="s">
        <v>209</v>
      </c>
      <c r="B51" s="21" t="s">
        <v>96</v>
      </c>
      <c r="C51" s="26">
        <f t="shared" ref="C51:N51" si="15">SUM(C52:C55)</f>
        <v>3363528</v>
      </c>
      <c r="D51" s="26">
        <f t="shared" si="15"/>
        <v>0</v>
      </c>
      <c r="E51" s="26">
        <f t="shared" si="15"/>
        <v>0</v>
      </c>
      <c r="F51" s="26">
        <f t="shared" si="15"/>
        <v>0</v>
      </c>
      <c r="G51" s="26">
        <f t="shared" si="15"/>
        <v>0</v>
      </c>
      <c r="H51" s="26">
        <f t="shared" si="15"/>
        <v>0</v>
      </c>
      <c r="I51" s="26">
        <f t="shared" si="15"/>
        <v>0</v>
      </c>
      <c r="J51" s="26">
        <f t="shared" si="15"/>
        <v>0</v>
      </c>
      <c r="K51" s="26">
        <f t="shared" si="15"/>
        <v>656021.71</v>
      </c>
      <c r="L51" s="26">
        <f t="shared" si="15"/>
        <v>0</v>
      </c>
      <c r="M51" s="26">
        <f t="shared" si="15"/>
        <v>0</v>
      </c>
      <c r="N51" s="50">
        <f t="shared" si="15"/>
        <v>4019549.71</v>
      </c>
    </row>
    <row r="52" ht="20" customHeight="1" spans="1:14">
      <c r="A52" s="27" t="s">
        <v>210</v>
      </c>
      <c r="B52" s="21" t="s">
        <v>100</v>
      </c>
      <c r="C52" s="28">
        <v>3363528</v>
      </c>
      <c r="D52" s="28"/>
      <c r="E52" s="28"/>
      <c r="F52" s="28"/>
      <c r="G52" s="28"/>
      <c r="H52" s="28"/>
      <c r="I52" s="28"/>
      <c r="J52" s="28"/>
      <c r="K52" s="28"/>
      <c r="L52" s="28"/>
      <c r="M52" s="28">
        <v>0</v>
      </c>
      <c r="N52" s="50">
        <f t="shared" si="14"/>
        <v>3363528</v>
      </c>
    </row>
    <row r="53" ht="20" customHeight="1" spans="1:14">
      <c r="A53" s="27" t="s">
        <v>211</v>
      </c>
      <c r="B53" s="21" t="s">
        <v>104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>
        <v>0</v>
      </c>
      <c r="N53" s="50">
        <f t="shared" si="14"/>
        <v>0</v>
      </c>
    </row>
    <row r="54" ht="20" customHeight="1" spans="1:14">
      <c r="A54" s="27" t="s">
        <v>212</v>
      </c>
      <c r="B54" s="21" t="s">
        <v>108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>
        <v>0</v>
      </c>
      <c r="N54" s="50">
        <f t="shared" si="14"/>
        <v>0</v>
      </c>
    </row>
    <row r="55" ht="20" customHeight="1" spans="1:14">
      <c r="A55" s="27" t="s">
        <v>213</v>
      </c>
      <c r="B55" s="21" t="s">
        <v>112</v>
      </c>
      <c r="C55" s="28"/>
      <c r="D55" s="28"/>
      <c r="E55" s="28"/>
      <c r="F55" s="28"/>
      <c r="G55" s="28"/>
      <c r="H55" s="28"/>
      <c r="I55" s="28"/>
      <c r="J55" s="28"/>
      <c r="K55" s="28">
        <v>656021.71</v>
      </c>
      <c r="L55" s="28"/>
      <c r="M55" s="28">
        <v>0</v>
      </c>
      <c r="N55" s="50">
        <f t="shared" si="14"/>
        <v>656021.71</v>
      </c>
    </row>
    <row r="56" ht="20" customHeight="1" spans="1:14">
      <c r="A56" s="27" t="s">
        <v>216</v>
      </c>
      <c r="B56" s="21" t="s">
        <v>116</v>
      </c>
      <c r="C56" s="26">
        <f t="shared" ref="C56:N56" si="16">SUM(C57:C61)</f>
        <v>0</v>
      </c>
      <c r="D56" s="26">
        <f t="shared" si="16"/>
        <v>0</v>
      </c>
      <c r="E56" s="26">
        <f t="shared" si="16"/>
        <v>0</v>
      </c>
      <c r="F56" s="26">
        <f t="shared" si="16"/>
        <v>0</v>
      </c>
      <c r="G56" s="26">
        <f t="shared" si="16"/>
        <v>0</v>
      </c>
      <c r="H56" s="26">
        <f t="shared" si="16"/>
        <v>0</v>
      </c>
      <c r="I56" s="26">
        <f t="shared" si="16"/>
        <v>0</v>
      </c>
      <c r="J56" s="26">
        <f t="shared" si="16"/>
        <v>15447924.34</v>
      </c>
      <c r="K56" s="26">
        <f t="shared" si="16"/>
        <v>19000000</v>
      </c>
      <c r="L56" s="26">
        <f t="shared" si="16"/>
        <v>-71446728.38</v>
      </c>
      <c r="M56" s="26">
        <f t="shared" si="16"/>
        <v>0</v>
      </c>
      <c r="N56" s="50">
        <f t="shared" si="16"/>
        <v>-36998804.04</v>
      </c>
    </row>
    <row r="57" ht="20" customHeight="1" spans="1:14">
      <c r="A57" s="27" t="s">
        <v>218</v>
      </c>
      <c r="B57" s="21" t="s">
        <v>120</v>
      </c>
      <c r="C57" s="28"/>
      <c r="D57" s="28"/>
      <c r="E57" s="28"/>
      <c r="F57" s="28"/>
      <c r="G57" s="28"/>
      <c r="H57" s="28"/>
      <c r="I57" s="28"/>
      <c r="J57" s="28">
        <v>14049106.08</v>
      </c>
      <c r="K57" s="28"/>
      <c r="L57" s="28">
        <f>-J57</f>
        <v>-14049106.08</v>
      </c>
      <c r="M57" s="28" t="s">
        <v>219</v>
      </c>
      <c r="N57" s="50">
        <f t="shared" ref="N57:N61" si="17">SUM(C57:M57)</f>
        <v>0</v>
      </c>
    </row>
    <row r="58" ht="20" customHeight="1" spans="1:14">
      <c r="A58" s="27" t="s">
        <v>221</v>
      </c>
      <c r="B58" s="21" t="s">
        <v>124</v>
      </c>
      <c r="C58" s="28"/>
      <c r="D58" s="28"/>
      <c r="E58" s="28"/>
      <c r="F58" s="28"/>
      <c r="G58" s="28"/>
      <c r="H58" s="28"/>
      <c r="I58" s="28"/>
      <c r="J58" s="28"/>
      <c r="K58" s="28">
        <v>19000000</v>
      </c>
      <c r="L58" s="28">
        <f>-K58</f>
        <v>-19000000</v>
      </c>
      <c r="M58" s="28" t="s">
        <v>219</v>
      </c>
      <c r="N58" s="50">
        <f t="shared" si="17"/>
        <v>0</v>
      </c>
    </row>
    <row r="59" ht="20" customHeight="1" spans="1:14">
      <c r="A59" s="27" t="s">
        <v>223</v>
      </c>
      <c r="B59" s="21" t="s">
        <v>128</v>
      </c>
      <c r="C59" s="28"/>
      <c r="D59" s="28"/>
      <c r="E59" s="28"/>
      <c r="F59" s="28"/>
      <c r="G59" s="28"/>
      <c r="H59" s="28"/>
      <c r="I59" s="28"/>
      <c r="J59" s="28"/>
      <c r="K59" s="28"/>
      <c r="L59" s="28">
        <v>-36998804.04</v>
      </c>
      <c r="M59" s="28">
        <v>0</v>
      </c>
      <c r="N59" s="50">
        <f t="shared" si="17"/>
        <v>-36998804.04</v>
      </c>
    </row>
    <row r="60" ht="20" customHeight="1" spans="1:14">
      <c r="A60" s="30" t="s">
        <v>225</v>
      </c>
      <c r="B60" s="31" t="s">
        <v>132</v>
      </c>
      <c r="C60" s="32"/>
      <c r="D60" s="28"/>
      <c r="E60" s="28"/>
      <c r="F60" s="28"/>
      <c r="G60" s="28"/>
      <c r="H60" s="28"/>
      <c r="I60" s="28"/>
      <c r="J60" s="28"/>
      <c r="K60" s="28"/>
      <c r="L60" s="28">
        <v>0</v>
      </c>
      <c r="M60" s="28">
        <v>0</v>
      </c>
      <c r="N60" s="50">
        <f t="shared" si="17"/>
        <v>0</v>
      </c>
    </row>
    <row r="61" ht="20" customHeight="1" spans="1:14">
      <c r="A61" s="27" t="s">
        <v>227</v>
      </c>
      <c r="B61" s="21" t="s">
        <v>136</v>
      </c>
      <c r="C61" s="28"/>
      <c r="D61" s="28"/>
      <c r="E61" s="28"/>
      <c r="F61" s="28"/>
      <c r="G61" s="28">
        <v>0</v>
      </c>
      <c r="H61" s="28"/>
      <c r="I61" s="28">
        <v>0</v>
      </c>
      <c r="J61" s="28">
        <v>1398818.26</v>
      </c>
      <c r="K61" s="28">
        <v>0</v>
      </c>
      <c r="L61" s="28">
        <f>-J61</f>
        <v>-1398818.26</v>
      </c>
      <c r="M61" s="28">
        <v>0</v>
      </c>
      <c r="N61" s="50">
        <f t="shared" si="17"/>
        <v>0</v>
      </c>
    </row>
    <row r="62" ht="20" customHeight="1" spans="1:14">
      <c r="A62" s="27" t="s">
        <v>229</v>
      </c>
      <c r="B62" s="21" t="s">
        <v>140</v>
      </c>
      <c r="C62" s="26">
        <f t="shared" ref="C62:N62" si="18">SUM(C63:C69)</f>
        <v>0</v>
      </c>
      <c r="D62" s="26">
        <f t="shared" si="18"/>
        <v>0</v>
      </c>
      <c r="E62" s="26">
        <f t="shared" si="18"/>
        <v>0</v>
      </c>
      <c r="F62" s="26">
        <f t="shared" si="18"/>
        <v>0</v>
      </c>
      <c r="G62" s="26">
        <f t="shared" si="18"/>
        <v>0</v>
      </c>
      <c r="H62" s="26">
        <f t="shared" si="18"/>
        <v>0</v>
      </c>
      <c r="I62" s="26">
        <f t="shared" si="18"/>
        <v>0</v>
      </c>
      <c r="J62" s="26">
        <f t="shared" si="18"/>
        <v>0</v>
      </c>
      <c r="K62" s="26">
        <f t="shared" si="18"/>
        <v>0</v>
      </c>
      <c r="L62" s="26">
        <f t="shared" si="18"/>
        <v>0</v>
      </c>
      <c r="M62" s="26">
        <f t="shared" si="18"/>
        <v>0</v>
      </c>
      <c r="N62" s="50">
        <f t="shared" si="18"/>
        <v>0</v>
      </c>
    </row>
    <row r="63" ht="20" customHeight="1" spans="1:14">
      <c r="A63" s="27" t="s">
        <v>231</v>
      </c>
      <c r="B63" s="21" t="s">
        <v>144</v>
      </c>
      <c r="C63" s="28">
        <v>0</v>
      </c>
      <c r="D63" s="28"/>
      <c r="E63" s="28"/>
      <c r="F63" s="28"/>
      <c r="G63" s="28">
        <v>0</v>
      </c>
      <c r="H63" s="28"/>
      <c r="I63" s="28"/>
      <c r="J63" s="28"/>
      <c r="K63" s="28"/>
      <c r="L63" s="28"/>
      <c r="M63" s="28" t="s">
        <v>219</v>
      </c>
      <c r="N63" s="50">
        <f t="shared" ref="N63:N69" si="19">SUM(C63:M63)</f>
        <v>0</v>
      </c>
    </row>
    <row r="64" ht="20" customHeight="1" spans="1:14">
      <c r="A64" s="27" t="s">
        <v>233</v>
      </c>
      <c r="B64" s="21" t="s">
        <v>148</v>
      </c>
      <c r="C64" s="28">
        <v>0</v>
      </c>
      <c r="D64" s="28"/>
      <c r="E64" s="28"/>
      <c r="F64" s="28"/>
      <c r="G64" s="28"/>
      <c r="H64" s="28"/>
      <c r="I64" s="28"/>
      <c r="J64" s="28">
        <v>0</v>
      </c>
      <c r="K64" s="28"/>
      <c r="L64" s="28"/>
      <c r="M64" s="28" t="s">
        <v>219</v>
      </c>
      <c r="N64" s="50">
        <f t="shared" si="19"/>
        <v>0</v>
      </c>
    </row>
    <row r="65" ht="20" customHeight="1" spans="1:14">
      <c r="A65" s="27" t="s">
        <v>235</v>
      </c>
      <c r="B65" s="21" t="s">
        <v>152</v>
      </c>
      <c r="C65" s="28"/>
      <c r="D65" s="28"/>
      <c r="E65" s="28"/>
      <c r="F65" s="28"/>
      <c r="G65" s="28"/>
      <c r="H65" s="28"/>
      <c r="I65" s="28"/>
      <c r="J65" s="28">
        <v>0</v>
      </c>
      <c r="K65" s="28"/>
      <c r="L65" s="28">
        <v>0</v>
      </c>
      <c r="M65" s="28" t="s">
        <v>219</v>
      </c>
      <c r="N65" s="50">
        <f t="shared" si="19"/>
        <v>0</v>
      </c>
    </row>
    <row r="66" ht="20" customHeight="1" spans="1:14">
      <c r="A66" s="27" t="s">
        <v>237</v>
      </c>
      <c r="B66" s="21" t="s">
        <v>156</v>
      </c>
      <c r="C66" s="28"/>
      <c r="D66" s="28"/>
      <c r="E66" s="28"/>
      <c r="F66" s="28"/>
      <c r="G66" s="28"/>
      <c r="H66" s="28"/>
      <c r="I66" s="28"/>
      <c r="J66" s="28"/>
      <c r="K66" s="28">
        <v>0</v>
      </c>
      <c r="L66" s="28">
        <v>0</v>
      </c>
      <c r="M66" s="28" t="s">
        <v>219</v>
      </c>
      <c r="N66" s="50">
        <f t="shared" si="19"/>
        <v>0</v>
      </c>
    </row>
    <row r="67" ht="20" customHeight="1" spans="1:14">
      <c r="A67" s="27" t="s">
        <v>238</v>
      </c>
      <c r="B67" s="21" t="s">
        <v>160</v>
      </c>
      <c r="C67" s="28"/>
      <c r="D67" s="28"/>
      <c r="E67" s="28"/>
      <c r="F67" s="28"/>
      <c r="G67" s="28"/>
      <c r="H67" s="28"/>
      <c r="I67" s="28">
        <v>0</v>
      </c>
      <c r="J67" s="28"/>
      <c r="K67" s="28"/>
      <c r="L67" s="28">
        <v>0</v>
      </c>
      <c r="M67" s="28">
        <v>0</v>
      </c>
      <c r="N67" s="50">
        <f t="shared" si="19"/>
        <v>0</v>
      </c>
    </row>
    <row r="68" ht="20" customHeight="1" spans="1:14">
      <c r="A68" s="27" t="s">
        <v>239</v>
      </c>
      <c r="B68" s="21" t="s">
        <v>164</v>
      </c>
      <c r="C68" s="28"/>
      <c r="D68" s="28"/>
      <c r="E68" s="28"/>
      <c r="F68" s="28"/>
      <c r="G68" s="28"/>
      <c r="H68" s="28"/>
      <c r="I68" s="28">
        <v>0</v>
      </c>
      <c r="J68" s="28">
        <v>0</v>
      </c>
      <c r="K68" s="28"/>
      <c r="L68" s="28">
        <v>0</v>
      </c>
      <c r="M68" s="28">
        <v>0</v>
      </c>
      <c r="N68" s="50">
        <f t="shared" si="19"/>
        <v>0</v>
      </c>
    </row>
    <row r="69" ht="20" customHeight="1" spans="1:14">
      <c r="A69" s="27" t="s">
        <v>240</v>
      </c>
      <c r="B69" s="21" t="s">
        <v>168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/>
      <c r="J69" s="28">
        <v>0</v>
      </c>
      <c r="K69" s="28">
        <v>0</v>
      </c>
      <c r="L69" s="28">
        <v>0</v>
      </c>
      <c r="M69" s="28">
        <v>0</v>
      </c>
      <c r="N69" s="50">
        <f t="shared" si="19"/>
        <v>0</v>
      </c>
    </row>
    <row r="70" ht="20" customHeight="1" spans="1:14">
      <c r="A70" s="60" t="s">
        <v>241</v>
      </c>
      <c r="B70" s="61" t="s">
        <v>172</v>
      </c>
      <c r="C70" s="35">
        <f t="shared" ref="C70:N70" si="20">C48+C49</f>
        <v>339716292</v>
      </c>
      <c r="D70" s="35">
        <f t="shared" si="20"/>
        <v>0</v>
      </c>
      <c r="E70" s="35">
        <f t="shared" si="20"/>
        <v>0</v>
      </c>
      <c r="F70" s="35">
        <f t="shared" si="20"/>
        <v>0</v>
      </c>
      <c r="G70" s="35">
        <f t="shared" si="20"/>
        <v>45380941.78</v>
      </c>
      <c r="H70" s="35">
        <f t="shared" si="20"/>
        <v>0</v>
      </c>
      <c r="I70" s="35">
        <f t="shared" si="20"/>
        <v>1376284.53</v>
      </c>
      <c r="J70" s="35">
        <f t="shared" si="20"/>
        <v>240312610.65</v>
      </c>
      <c r="K70" s="35">
        <f t="shared" si="20"/>
        <v>249698819.34</v>
      </c>
      <c r="L70" s="35">
        <f t="shared" si="20"/>
        <v>407511386.47</v>
      </c>
      <c r="M70" s="35">
        <f t="shared" si="20"/>
        <v>0</v>
      </c>
      <c r="N70" s="54">
        <f t="shared" si="20"/>
        <v>1283996334.77</v>
      </c>
    </row>
    <row r="71" s="5" customFormat="1" ht="20" customHeight="1" spans="1:17">
      <c r="A71" s="36" t="s">
        <v>242</v>
      </c>
      <c r="B71" s="36" t="s">
        <v>243</v>
      </c>
      <c r="C71" s="37"/>
      <c r="D71" s="37"/>
      <c r="E71" s="37"/>
      <c r="F71" s="37"/>
      <c r="G71" s="38" t="s">
        <v>244</v>
      </c>
      <c r="H71" s="37"/>
      <c r="I71" s="37"/>
      <c r="J71" s="56" t="s">
        <v>245</v>
      </c>
      <c r="K71" s="40"/>
      <c r="L71" s="40"/>
      <c r="M71" s="40"/>
      <c r="N71" s="40"/>
      <c r="O71" s="6"/>
      <c r="P71" s="49"/>
      <c r="Q71" s="49"/>
    </row>
    <row r="72" spans="15:15">
      <c r="O72" s="5"/>
    </row>
    <row r="73" spans="1:16">
      <c r="A73" s="40"/>
      <c r="B73" s="58"/>
      <c r="C73" s="40">
        <f>C70-'资产负债表2024-期初重塑'!G23</f>
        <v>0</v>
      </c>
      <c r="D73" s="40"/>
      <c r="E73" s="40"/>
      <c r="F73" s="40"/>
      <c r="G73" s="40">
        <f>G70-'资产负债表2024-期初重塑'!G27</f>
        <v>0</v>
      </c>
      <c r="H73" s="40"/>
      <c r="I73" s="40">
        <f>I70-'资产负债表2024-期初重塑'!G29</f>
        <v>0</v>
      </c>
      <c r="J73" s="40">
        <f>J70-'资产负债表2024-期初重塑'!G30</f>
        <v>0</v>
      </c>
      <c r="K73" s="40">
        <f>K70-'资产负债表2024-期初重塑'!G31</f>
        <v>0</v>
      </c>
      <c r="L73" s="40">
        <f>L70-'资产负债表2024-期初重塑'!G32</f>
        <v>0</v>
      </c>
      <c r="M73" s="40"/>
      <c r="N73" s="40">
        <f>N70-'资产负债表2024-期初重塑'!G35</f>
        <v>0</v>
      </c>
      <c r="P73" s="7"/>
    </row>
  </sheetData>
  <mergeCells count="29">
    <mergeCell ref="A3:N3"/>
    <mergeCell ref="C6:N6"/>
    <mergeCell ref="C7:L7"/>
    <mergeCell ref="D8:F8"/>
    <mergeCell ref="C40:N40"/>
    <mergeCell ref="C41:L41"/>
    <mergeCell ref="D42:F42"/>
    <mergeCell ref="A6:A9"/>
    <mergeCell ref="A40:A43"/>
    <mergeCell ref="B6:B9"/>
    <mergeCell ref="B40:B43"/>
    <mergeCell ref="C8:C9"/>
    <mergeCell ref="C42:C43"/>
    <mergeCell ref="G8:G9"/>
    <mergeCell ref="G42:G43"/>
    <mergeCell ref="H8:H9"/>
    <mergeCell ref="H42:H43"/>
    <mergeCell ref="I8:I9"/>
    <mergeCell ref="I42:I43"/>
    <mergeCell ref="J8:J9"/>
    <mergeCell ref="J42:J43"/>
    <mergeCell ref="K8:K9"/>
    <mergeCell ref="K42:K43"/>
    <mergeCell ref="L8:L9"/>
    <mergeCell ref="L42:L43"/>
    <mergeCell ref="M7:M9"/>
    <mergeCell ref="M41:M43"/>
    <mergeCell ref="N7:N9"/>
    <mergeCell ref="N41:N43"/>
  </mergeCells>
  <printOptions horizontalCentered="1" verticalCentered="1"/>
  <pageMargins left="0.393055555555556" right="0.393055555555556" top="0.393055555555556" bottom="0.393055555555556" header="0" footer="0"/>
  <pageSetup paperSize="9" scale="78" fitToHeight="0" orientation="landscape" horizontalDpi="600" verticalDpi="600"/>
  <headerFooter alignWithMargins="0" scaleWithDoc="0"/>
  <rowBreaks count="1" manualBreakCount="1">
    <brk id="3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资产负债表2024-期初重塑</vt:lpstr>
      <vt:lpstr>利润表2024-期初重塑</vt:lpstr>
      <vt:lpstr>所有者权益变动表2024-期初重塑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2025-02-14T07:14:00Z</dcterms:created>
  <dcterms:modified xsi:type="dcterms:W3CDTF">2025-05-02T01:30:55Z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41672309265B40EB8A0A12B6C4749F35_11</vt:lpwstr>
  </property>
  <property fmtid="{D5CDD505-2E9C-101B-9397-08002B2CF9AE}" pid="3" name="KSOProductBuildVer">
    <vt:lpwstr>2052-10.8.0.6470</vt:lpwstr>
  </property>
</Properties>
</file>